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Cristina\Desktop\pliegos\2018\Informe de evaluación\"/>
    </mc:Choice>
  </mc:AlternateContent>
  <bookViews>
    <workbookView xWindow="0" yWindow="0" windowWidth="20490" windowHeight="7155"/>
  </bookViews>
  <sheets>
    <sheet name="VERIFICACION FINANCIERA" sheetId="47" r:id="rId1"/>
    <sheet name="CORREC. ARITM." sheetId="50" state="hidden" r:id="rId2"/>
    <sheet name="PROPUESTA ECONOMICA" sheetId="32" state="hidden" r:id="rId3"/>
  </sheets>
  <externalReferences>
    <externalReference r:id="rId4"/>
    <externalReference r:id="rId5"/>
  </externalReferences>
  <definedNames>
    <definedName name="ELECTRICA">'[1]3.PRESUP. ELECTRICO'!$A$4:$G$212</definedName>
    <definedName name="Export" localSheetId="1" hidden="1">{"'Hoja1'!$A$1:$I$70"}</definedName>
    <definedName name="Export" localSheetId="0" hidden="1">{"'Hoja1'!$A$1:$I$70"}</definedName>
    <definedName name="Export" hidden="1">{"'Hoja1'!$A$1:$I$70"}</definedName>
    <definedName name="formula">#REF!</definedName>
    <definedName name="HTML_CodePage" hidden="1">1252</definedName>
    <definedName name="HTML_Control" localSheetId="1"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0">'VERIFICACION FINANCIERA'!$A:$B,'VERIFICACION FINANCIERA'!$1:$11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U60" i="50" l="1"/>
  <c r="T62" i="50"/>
  <c r="U62" i="50"/>
  <c r="T63" i="50"/>
  <c r="U63" i="50"/>
  <c r="T64" i="50"/>
  <c r="U64" i="50"/>
  <c r="T65" i="50"/>
  <c r="U65" i="50"/>
  <c r="T66" i="50"/>
  <c r="U66" i="50"/>
  <c r="T67" i="50"/>
  <c r="U67" i="50"/>
  <c r="T68" i="50"/>
  <c r="U68" i="50"/>
  <c r="T69" i="50"/>
  <c r="U69" i="50"/>
  <c r="T70" i="50"/>
  <c r="U70" i="50"/>
  <c r="T71" i="50"/>
  <c r="U71" i="50"/>
  <c r="T72" i="50"/>
  <c r="U72" i="50"/>
  <c r="T73" i="50"/>
  <c r="U73" i="50"/>
  <c r="T74" i="50"/>
  <c r="U74" i="50"/>
  <c r="T75" i="50"/>
  <c r="U75" i="50"/>
  <c r="T76" i="50"/>
  <c r="U76" i="50"/>
  <c r="T77" i="50"/>
  <c r="U77" i="50"/>
  <c r="T78" i="50"/>
  <c r="U78" i="50"/>
  <c r="T79" i="50"/>
  <c r="U79" i="50"/>
  <c r="T80" i="50"/>
  <c r="U80" i="50"/>
  <c r="T81" i="50"/>
  <c r="U81" i="50"/>
  <c r="T82" i="50"/>
  <c r="U82" i="50"/>
  <c r="T83" i="50"/>
  <c r="U83" i="50"/>
  <c r="T84" i="50"/>
  <c r="U84" i="50"/>
  <c r="T85" i="50"/>
  <c r="U85" i="50"/>
  <c r="T86" i="50"/>
  <c r="U86" i="50"/>
  <c r="T87" i="50"/>
  <c r="U87" i="50"/>
  <c r="T88" i="50"/>
  <c r="U88" i="50"/>
  <c r="T89" i="50"/>
  <c r="U89" i="50"/>
  <c r="T90" i="50"/>
  <c r="U90" i="50"/>
  <c r="T91" i="50"/>
  <c r="U91" i="50"/>
  <c r="T92" i="50"/>
  <c r="U92" i="50"/>
  <c r="T93" i="50"/>
  <c r="U93" i="50"/>
  <c r="T94" i="50"/>
  <c r="U94" i="50"/>
  <c r="T95" i="50"/>
  <c r="U95" i="50"/>
  <c r="T96" i="50"/>
  <c r="U96" i="50"/>
  <c r="U61" i="50"/>
  <c r="T60" i="50"/>
  <c r="Q62" i="50"/>
  <c r="R62" i="50"/>
  <c r="Q63" i="50"/>
  <c r="R63" i="50"/>
  <c r="Q64" i="50"/>
  <c r="R64" i="50"/>
  <c r="Q65" i="50"/>
  <c r="R65" i="50"/>
  <c r="Q66" i="50"/>
  <c r="R66" i="50"/>
  <c r="Q67" i="50"/>
  <c r="R67" i="50"/>
  <c r="Q68" i="50"/>
  <c r="R68" i="50"/>
  <c r="Q69" i="50"/>
  <c r="R69" i="50"/>
  <c r="Q70" i="50"/>
  <c r="R70" i="50"/>
  <c r="Q71" i="50"/>
  <c r="R71" i="50"/>
  <c r="Q72" i="50"/>
  <c r="R72" i="50"/>
  <c r="Q73" i="50"/>
  <c r="R73" i="50"/>
  <c r="Q74" i="50"/>
  <c r="R74" i="50"/>
  <c r="Q75" i="50"/>
  <c r="R75" i="50"/>
  <c r="Q76" i="50"/>
  <c r="R76" i="50"/>
  <c r="Q77" i="50"/>
  <c r="R77" i="50"/>
  <c r="Q78" i="50"/>
  <c r="R78" i="50"/>
  <c r="Q79" i="50"/>
  <c r="R79" i="50"/>
  <c r="Q80" i="50"/>
  <c r="R80" i="50"/>
  <c r="Q81" i="50"/>
  <c r="R81" i="50"/>
  <c r="Q82" i="50"/>
  <c r="R82" i="50"/>
  <c r="Q83" i="50"/>
  <c r="R83" i="50"/>
  <c r="Q84" i="50"/>
  <c r="R84" i="50"/>
  <c r="Q85" i="50"/>
  <c r="R85" i="50"/>
  <c r="Q86" i="50"/>
  <c r="R86" i="50"/>
  <c r="Q87" i="50"/>
  <c r="R87" i="50"/>
  <c r="Q88" i="50"/>
  <c r="R88" i="50"/>
  <c r="Q89" i="50"/>
  <c r="R89" i="50"/>
  <c r="Q90" i="50"/>
  <c r="R90" i="50"/>
  <c r="Q91" i="50"/>
  <c r="R91" i="50"/>
  <c r="Q92" i="50"/>
  <c r="R92" i="50"/>
  <c r="Q93" i="50"/>
  <c r="R93" i="50"/>
  <c r="Q94" i="50"/>
  <c r="R94" i="50"/>
  <c r="Q95" i="50"/>
  <c r="R95" i="50"/>
  <c r="Q96" i="50"/>
  <c r="R96" i="50"/>
  <c r="R60" i="50"/>
  <c r="Q60" i="50"/>
  <c r="N62" i="50"/>
  <c r="O62" i="50"/>
  <c r="N63" i="50"/>
  <c r="O63" i="50"/>
  <c r="N64" i="50"/>
  <c r="O64" i="50"/>
  <c r="N65" i="50"/>
  <c r="O65" i="50"/>
  <c r="N66" i="50"/>
  <c r="O66" i="50"/>
  <c r="N67" i="50"/>
  <c r="O67" i="50"/>
  <c r="N68" i="50"/>
  <c r="O68" i="50"/>
  <c r="N69" i="50"/>
  <c r="O69" i="50"/>
  <c r="N70" i="50"/>
  <c r="O70" i="50"/>
  <c r="N71" i="50"/>
  <c r="O71" i="50"/>
  <c r="N72" i="50"/>
  <c r="O72" i="50"/>
  <c r="N73" i="50"/>
  <c r="O73" i="50"/>
  <c r="N74" i="50"/>
  <c r="O74" i="50"/>
  <c r="N75" i="50"/>
  <c r="O75" i="50"/>
  <c r="N76" i="50"/>
  <c r="O76" i="50"/>
  <c r="N77" i="50"/>
  <c r="O77" i="50"/>
  <c r="N78" i="50"/>
  <c r="O78" i="50"/>
  <c r="N79" i="50"/>
  <c r="O79" i="50"/>
  <c r="N80" i="50"/>
  <c r="O80" i="50"/>
  <c r="N81" i="50"/>
  <c r="O81" i="50"/>
  <c r="N82" i="50"/>
  <c r="O82" i="50"/>
  <c r="N83" i="50"/>
  <c r="O83" i="50"/>
  <c r="N84" i="50"/>
  <c r="O84" i="50"/>
  <c r="N85" i="50"/>
  <c r="O85" i="50"/>
  <c r="N86" i="50"/>
  <c r="O86" i="50"/>
  <c r="N87" i="50"/>
  <c r="O87" i="50"/>
  <c r="N88" i="50"/>
  <c r="O88" i="50"/>
  <c r="N89" i="50"/>
  <c r="O89" i="50"/>
  <c r="N90" i="50"/>
  <c r="O90" i="50"/>
  <c r="N91" i="50"/>
  <c r="O91" i="50"/>
  <c r="N92" i="50"/>
  <c r="O92" i="50"/>
  <c r="N93" i="50"/>
  <c r="O93" i="50"/>
  <c r="N94" i="50"/>
  <c r="O94" i="50"/>
  <c r="N95" i="50"/>
  <c r="O95" i="50"/>
  <c r="N96" i="50"/>
  <c r="O96" i="50"/>
  <c r="O60" i="50"/>
  <c r="N60" i="50"/>
  <c r="K62" i="50"/>
  <c r="L62" i="50"/>
  <c r="K63" i="50"/>
  <c r="L63" i="50"/>
  <c r="K64" i="50"/>
  <c r="L64" i="50"/>
  <c r="K65" i="50"/>
  <c r="L65" i="50"/>
  <c r="K66" i="50"/>
  <c r="L66" i="50"/>
  <c r="K67" i="50"/>
  <c r="L67" i="50"/>
  <c r="K68" i="50"/>
  <c r="L68" i="50"/>
  <c r="K69" i="50"/>
  <c r="L69" i="50"/>
  <c r="K70" i="50"/>
  <c r="L70" i="50"/>
  <c r="K71" i="50"/>
  <c r="L71" i="50"/>
  <c r="K72" i="50"/>
  <c r="L72" i="50"/>
  <c r="K73" i="50"/>
  <c r="L73" i="50"/>
  <c r="K74" i="50"/>
  <c r="L74" i="50"/>
  <c r="K75" i="50"/>
  <c r="L75" i="50"/>
  <c r="K76" i="50"/>
  <c r="L76" i="50"/>
  <c r="K77" i="50"/>
  <c r="L77" i="50"/>
  <c r="K78" i="50"/>
  <c r="L78" i="50"/>
  <c r="K79" i="50"/>
  <c r="L79" i="50"/>
  <c r="K80" i="50"/>
  <c r="L80" i="50"/>
  <c r="K81" i="50"/>
  <c r="L81" i="50"/>
  <c r="K82" i="50"/>
  <c r="L82" i="50"/>
  <c r="K83" i="50"/>
  <c r="L83" i="50"/>
  <c r="K84" i="50"/>
  <c r="L84" i="50"/>
  <c r="K85" i="50"/>
  <c r="L85" i="50"/>
  <c r="K86" i="50"/>
  <c r="L86" i="50"/>
  <c r="K87" i="50"/>
  <c r="L87" i="50"/>
  <c r="K88" i="50"/>
  <c r="L88" i="50"/>
  <c r="K89" i="50"/>
  <c r="L89" i="50"/>
  <c r="K90" i="50"/>
  <c r="L90" i="50"/>
  <c r="K91" i="50"/>
  <c r="L91" i="50"/>
  <c r="K92" i="50"/>
  <c r="L92" i="50"/>
  <c r="K93" i="50"/>
  <c r="L93" i="50"/>
  <c r="K94" i="50"/>
  <c r="L94" i="50"/>
  <c r="K95" i="50"/>
  <c r="L95" i="50"/>
  <c r="K96" i="50"/>
  <c r="L96" i="50"/>
  <c r="L60" i="50"/>
  <c r="K60" i="50"/>
  <c r="H62" i="50"/>
  <c r="I62" i="50"/>
  <c r="H63" i="50"/>
  <c r="I63" i="50"/>
  <c r="H64" i="50"/>
  <c r="I64" i="50"/>
  <c r="H65" i="50"/>
  <c r="I65" i="50"/>
  <c r="H66" i="50"/>
  <c r="I66" i="50"/>
  <c r="H67" i="50"/>
  <c r="I67" i="50"/>
  <c r="H68" i="50"/>
  <c r="I68" i="50"/>
  <c r="H69" i="50"/>
  <c r="I69" i="50"/>
  <c r="H70" i="50"/>
  <c r="I70" i="50"/>
  <c r="H71" i="50"/>
  <c r="I71" i="50"/>
  <c r="H72" i="50"/>
  <c r="I72" i="50"/>
  <c r="H73" i="50"/>
  <c r="I73" i="50"/>
  <c r="H74" i="50"/>
  <c r="I74" i="50"/>
  <c r="H75" i="50"/>
  <c r="I75" i="50"/>
  <c r="H76" i="50"/>
  <c r="I76" i="50"/>
  <c r="H77" i="50"/>
  <c r="I77" i="50"/>
  <c r="H78" i="50"/>
  <c r="I78" i="50"/>
  <c r="H79" i="50"/>
  <c r="I79" i="50"/>
  <c r="H80" i="50"/>
  <c r="I80" i="50"/>
  <c r="H81" i="50"/>
  <c r="I81" i="50"/>
  <c r="H82" i="50"/>
  <c r="I82" i="50"/>
  <c r="H83" i="50"/>
  <c r="I83" i="50"/>
  <c r="H84" i="50"/>
  <c r="I84" i="50"/>
  <c r="H85" i="50"/>
  <c r="I85" i="50"/>
  <c r="H86" i="50"/>
  <c r="I86" i="50"/>
  <c r="H87" i="50"/>
  <c r="I87" i="50"/>
  <c r="H88" i="50"/>
  <c r="I88" i="50"/>
  <c r="H89" i="50"/>
  <c r="I89" i="50"/>
  <c r="H90" i="50"/>
  <c r="I90" i="50"/>
  <c r="H91" i="50"/>
  <c r="I91" i="50"/>
  <c r="H92" i="50"/>
  <c r="I92" i="50"/>
  <c r="H93" i="50"/>
  <c r="I93" i="50"/>
  <c r="H94" i="50"/>
  <c r="I94" i="50"/>
  <c r="H95" i="50"/>
  <c r="I95" i="50"/>
  <c r="H96" i="50"/>
  <c r="I96" i="50"/>
  <c r="H60" i="50"/>
  <c r="F96" i="50"/>
  <c r="F95" i="50"/>
  <c r="F94" i="50"/>
  <c r="F93" i="50"/>
  <c r="F92" i="50"/>
  <c r="F91" i="50"/>
  <c r="F90" i="50"/>
  <c r="F89" i="50"/>
  <c r="F88" i="50"/>
  <c r="F87" i="50"/>
  <c r="F86" i="50"/>
  <c r="F85" i="50"/>
  <c r="F84" i="50"/>
  <c r="F83" i="50"/>
  <c r="F82" i="50"/>
  <c r="F81" i="50"/>
  <c r="F80" i="50"/>
  <c r="F79" i="50"/>
  <c r="F78" i="50"/>
  <c r="F76" i="50"/>
  <c r="F75" i="50"/>
  <c r="F73" i="50"/>
  <c r="I60" i="50"/>
  <c r="F71" i="50"/>
  <c r="F70" i="50"/>
  <c r="F69" i="50"/>
  <c r="F68" i="50"/>
  <c r="F67" i="50"/>
  <c r="F66" i="50"/>
  <c r="F65" i="50"/>
  <c r="F64" i="50"/>
  <c r="F63" i="50"/>
  <c r="F62" i="50"/>
  <c r="F60" i="50"/>
  <c r="S102" i="50" l="1"/>
  <c r="P102" i="50"/>
  <c r="M102" i="50"/>
  <c r="J102" i="50"/>
  <c r="G102" i="50"/>
  <c r="C102" i="50"/>
  <c r="U58" i="50"/>
  <c r="T58" i="50"/>
  <c r="R58" i="50"/>
  <c r="Q58" i="50"/>
  <c r="O58" i="50"/>
  <c r="N58" i="50"/>
  <c r="L58" i="50"/>
  <c r="K58" i="50"/>
  <c r="I58" i="50"/>
  <c r="H58" i="50"/>
  <c r="F58" i="50"/>
  <c r="U57" i="50"/>
  <c r="T57" i="50"/>
  <c r="R57" i="50"/>
  <c r="Q57" i="50"/>
  <c r="O57" i="50"/>
  <c r="N57" i="50"/>
  <c r="L57" i="50"/>
  <c r="K57" i="50"/>
  <c r="I57" i="50"/>
  <c r="H57" i="50"/>
  <c r="F57" i="50"/>
  <c r="U56" i="50"/>
  <c r="T56" i="50"/>
  <c r="R56" i="50"/>
  <c r="Q56" i="50"/>
  <c r="O56" i="50"/>
  <c r="N56" i="50"/>
  <c r="L56" i="50"/>
  <c r="K56" i="50"/>
  <c r="I56" i="50"/>
  <c r="H56" i="50"/>
  <c r="F56" i="50"/>
  <c r="U55" i="50"/>
  <c r="T55" i="50"/>
  <c r="R55" i="50"/>
  <c r="Q55" i="50"/>
  <c r="O55" i="50"/>
  <c r="N55" i="50"/>
  <c r="L55" i="50"/>
  <c r="K55" i="50"/>
  <c r="I55" i="50"/>
  <c r="H55" i="50"/>
  <c r="F55" i="50"/>
  <c r="U54" i="50"/>
  <c r="T54" i="50"/>
  <c r="R54" i="50"/>
  <c r="Q54" i="50"/>
  <c r="O54" i="50"/>
  <c r="N54" i="50"/>
  <c r="L54" i="50"/>
  <c r="K54" i="50"/>
  <c r="I54" i="50"/>
  <c r="H54" i="50"/>
  <c r="F54" i="50"/>
  <c r="U52" i="50"/>
  <c r="T52" i="50"/>
  <c r="R52" i="50"/>
  <c r="Q52" i="50"/>
  <c r="O52" i="50"/>
  <c r="N52" i="50"/>
  <c r="L52" i="50"/>
  <c r="K52" i="50"/>
  <c r="I52" i="50"/>
  <c r="H52" i="50"/>
  <c r="F52" i="50"/>
  <c r="U51" i="50"/>
  <c r="T51" i="50"/>
  <c r="R51" i="50"/>
  <c r="Q51" i="50"/>
  <c r="O51" i="50"/>
  <c r="N51" i="50"/>
  <c r="L51" i="50"/>
  <c r="K51" i="50"/>
  <c r="I51" i="50"/>
  <c r="H51" i="50"/>
  <c r="F51" i="50"/>
  <c r="U50" i="50"/>
  <c r="T50" i="50"/>
  <c r="R50" i="50"/>
  <c r="Q50" i="50"/>
  <c r="O50" i="50"/>
  <c r="N50" i="50"/>
  <c r="L50" i="50"/>
  <c r="K50" i="50"/>
  <c r="I50" i="50"/>
  <c r="H50" i="50"/>
  <c r="F50" i="50"/>
  <c r="U49" i="50"/>
  <c r="T49" i="50"/>
  <c r="R49" i="50"/>
  <c r="Q49" i="50"/>
  <c r="O49" i="50"/>
  <c r="N49" i="50"/>
  <c r="L49" i="50"/>
  <c r="K49" i="50"/>
  <c r="I49" i="50"/>
  <c r="H49" i="50"/>
  <c r="F49" i="50"/>
  <c r="U48" i="50"/>
  <c r="T48" i="50"/>
  <c r="R48" i="50"/>
  <c r="Q48" i="50"/>
  <c r="O48" i="50"/>
  <c r="N48" i="50"/>
  <c r="L48" i="50"/>
  <c r="K48" i="50"/>
  <c r="I48" i="50"/>
  <c r="H48" i="50"/>
  <c r="F48" i="50"/>
  <c r="U47" i="50"/>
  <c r="T47" i="50"/>
  <c r="R47" i="50"/>
  <c r="Q47" i="50"/>
  <c r="O47" i="50"/>
  <c r="N47" i="50"/>
  <c r="L47" i="50"/>
  <c r="K47" i="50"/>
  <c r="I47" i="50"/>
  <c r="H47" i="50"/>
  <c r="F47" i="50"/>
  <c r="U45" i="50"/>
  <c r="T45" i="50"/>
  <c r="R45" i="50"/>
  <c r="Q45" i="50"/>
  <c r="O45" i="50"/>
  <c r="N45" i="50"/>
  <c r="L45" i="50"/>
  <c r="K45" i="50"/>
  <c r="I45" i="50"/>
  <c r="H45" i="50"/>
  <c r="F45" i="50"/>
  <c r="U44" i="50"/>
  <c r="T44" i="50"/>
  <c r="R44" i="50"/>
  <c r="Q44" i="50"/>
  <c r="O44" i="50"/>
  <c r="N44" i="50"/>
  <c r="L44" i="50"/>
  <c r="K44" i="50"/>
  <c r="I44" i="50"/>
  <c r="H44" i="50"/>
  <c r="F44" i="50"/>
  <c r="U43" i="50"/>
  <c r="T43" i="50"/>
  <c r="R43" i="50"/>
  <c r="Q43" i="50"/>
  <c r="O43" i="50"/>
  <c r="N43" i="50"/>
  <c r="L43" i="50"/>
  <c r="K43" i="50"/>
  <c r="I43" i="50"/>
  <c r="H43" i="50"/>
  <c r="F43" i="50"/>
  <c r="U42" i="50"/>
  <c r="T42" i="50"/>
  <c r="R42" i="50"/>
  <c r="Q42" i="50"/>
  <c r="O42" i="50"/>
  <c r="N42" i="50"/>
  <c r="L42" i="50"/>
  <c r="K42" i="50"/>
  <c r="I42" i="50"/>
  <c r="H42" i="50"/>
  <c r="F42" i="50"/>
  <c r="U41" i="50"/>
  <c r="T41" i="50"/>
  <c r="R41" i="50"/>
  <c r="Q41" i="50"/>
  <c r="O41" i="50"/>
  <c r="N41" i="50"/>
  <c r="L41" i="50"/>
  <c r="K41" i="50"/>
  <c r="I41" i="50"/>
  <c r="H41" i="50"/>
  <c r="F41" i="50"/>
  <c r="U40" i="50"/>
  <c r="T40" i="50"/>
  <c r="R40" i="50"/>
  <c r="Q40" i="50"/>
  <c r="O40" i="50"/>
  <c r="N40" i="50"/>
  <c r="L40" i="50"/>
  <c r="K40" i="50"/>
  <c r="I40" i="50"/>
  <c r="H40" i="50"/>
  <c r="F40" i="50"/>
  <c r="U39" i="50"/>
  <c r="T39" i="50"/>
  <c r="R39" i="50"/>
  <c r="Q39" i="50"/>
  <c r="O39" i="50"/>
  <c r="N39" i="50"/>
  <c r="L39" i="50"/>
  <c r="K39" i="50"/>
  <c r="I39" i="50"/>
  <c r="H39" i="50"/>
  <c r="F39" i="50"/>
  <c r="U38" i="50"/>
  <c r="T38" i="50"/>
  <c r="R38" i="50"/>
  <c r="Q38" i="50"/>
  <c r="O38" i="50"/>
  <c r="N38" i="50"/>
  <c r="L38" i="50"/>
  <c r="K38" i="50"/>
  <c r="I38" i="50"/>
  <c r="H38" i="50"/>
  <c r="F38" i="50"/>
  <c r="U37" i="50"/>
  <c r="T37" i="50"/>
  <c r="R37" i="50"/>
  <c r="Q37" i="50"/>
  <c r="O37" i="50"/>
  <c r="N37" i="50"/>
  <c r="L37" i="50"/>
  <c r="K37" i="50"/>
  <c r="I37" i="50"/>
  <c r="H37" i="50"/>
  <c r="F37" i="50"/>
  <c r="U36" i="50"/>
  <c r="T36" i="50"/>
  <c r="R36" i="50"/>
  <c r="Q36" i="50"/>
  <c r="O36" i="50"/>
  <c r="N36" i="50"/>
  <c r="L36" i="50"/>
  <c r="K36" i="50"/>
  <c r="I36" i="50"/>
  <c r="H36" i="50"/>
  <c r="F36" i="50"/>
  <c r="U35" i="50"/>
  <c r="T35" i="50"/>
  <c r="R35" i="50"/>
  <c r="Q35" i="50"/>
  <c r="O35" i="50"/>
  <c r="N35" i="50"/>
  <c r="L35" i="50"/>
  <c r="K35" i="50"/>
  <c r="I35" i="50"/>
  <c r="H35" i="50"/>
  <c r="F35" i="50"/>
  <c r="U32" i="50"/>
  <c r="T32" i="50"/>
  <c r="R32" i="50"/>
  <c r="Q32" i="50"/>
  <c r="O32" i="50"/>
  <c r="N32" i="50"/>
  <c r="L32" i="50"/>
  <c r="K32" i="50"/>
  <c r="I32" i="50"/>
  <c r="H32" i="50"/>
  <c r="F32" i="50"/>
  <c r="U31" i="50"/>
  <c r="T31" i="50"/>
  <c r="R31" i="50"/>
  <c r="Q31" i="50"/>
  <c r="O31" i="50"/>
  <c r="N31" i="50"/>
  <c r="L31" i="50"/>
  <c r="K31" i="50"/>
  <c r="I31" i="50"/>
  <c r="H31" i="50"/>
  <c r="F31" i="50"/>
  <c r="U30" i="50"/>
  <c r="T30" i="50"/>
  <c r="R30" i="50"/>
  <c r="Q30" i="50"/>
  <c r="O30" i="50"/>
  <c r="N30" i="50"/>
  <c r="L30" i="50"/>
  <c r="K30" i="50"/>
  <c r="I30" i="50"/>
  <c r="H30" i="50"/>
  <c r="F30" i="50"/>
  <c r="U29" i="50"/>
  <c r="T29" i="50"/>
  <c r="R29" i="50"/>
  <c r="Q29" i="50"/>
  <c r="O29" i="50"/>
  <c r="N29" i="50"/>
  <c r="L29" i="50"/>
  <c r="K29" i="50"/>
  <c r="I29" i="50"/>
  <c r="H29" i="50"/>
  <c r="F29" i="50"/>
  <c r="U28" i="50"/>
  <c r="T28" i="50"/>
  <c r="R28" i="50"/>
  <c r="Q28" i="50"/>
  <c r="O28" i="50"/>
  <c r="N28" i="50"/>
  <c r="L28" i="50"/>
  <c r="K28" i="50"/>
  <c r="I28" i="50"/>
  <c r="H28" i="50"/>
  <c r="F28" i="50"/>
  <c r="U26" i="50"/>
  <c r="T26" i="50"/>
  <c r="R26" i="50"/>
  <c r="Q26" i="50"/>
  <c r="O26" i="50"/>
  <c r="N26" i="50"/>
  <c r="L26" i="50"/>
  <c r="K26" i="50"/>
  <c r="I26" i="50"/>
  <c r="H26" i="50"/>
  <c r="F26" i="50"/>
  <c r="U25" i="50"/>
  <c r="T25" i="50"/>
  <c r="R25" i="50"/>
  <c r="Q25" i="50"/>
  <c r="O25" i="50"/>
  <c r="N25" i="50"/>
  <c r="L25" i="50"/>
  <c r="K25" i="50"/>
  <c r="I25" i="50"/>
  <c r="H25" i="50"/>
  <c r="F25" i="50"/>
  <c r="U24" i="50"/>
  <c r="T24" i="50"/>
  <c r="R24" i="50"/>
  <c r="Q24" i="50"/>
  <c r="O24" i="50"/>
  <c r="N24" i="50"/>
  <c r="L24" i="50"/>
  <c r="K24" i="50"/>
  <c r="I24" i="50"/>
  <c r="H24" i="50"/>
  <c r="F24" i="50"/>
  <c r="U23" i="50"/>
  <c r="T23" i="50"/>
  <c r="R23" i="50"/>
  <c r="Q23" i="50"/>
  <c r="O23" i="50"/>
  <c r="N23" i="50"/>
  <c r="L23" i="50"/>
  <c r="K23" i="50"/>
  <c r="I23" i="50"/>
  <c r="H23" i="50"/>
  <c r="F23" i="50"/>
  <c r="U22" i="50"/>
  <c r="T22" i="50"/>
  <c r="R22" i="50"/>
  <c r="Q22" i="50"/>
  <c r="O22" i="50"/>
  <c r="N22" i="50"/>
  <c r="L22" i="50"/>
  <c r="K22" i="50"/>
  <c r="I22" i="50"/>
  <c r="H22" i="50"/>
  <c r="F22" i="50"/>
  <c r="U21" i="50"/>
  <c r="T21" i="50"/>
  <c r="R21" i="50"/>
  <c r="Q21" i="50"/>
  <c r="O21" i="50"/>
  <c r="N21" i="50"/>
  <c r="L21" i="50"/>
  <c r="K21" i="50"/>
  <c r="I21" i="50"/>
  <c r="H21" i="50"/>
  <c r="F21" i="50"/>
  <c r="U20" i="50"/>
  <c r="T20" i="50"/>
  <c r="R20" i="50"/>
  <c r="Q20" i="50"/>
  <c r="O20" i="50"/>
  <c r="N20" i="50"/>
  <c r="L20" i="50"/>
  <c r="K20" i="50"/>
  <c r="I20" i="50"/>
  <c r="H20" i="50"/>
  <c r="F20" i="50"/>
  <c r="U19" i="50"/>
  <c r="T19" i="50"/>
  <c r="R19" i="50"/>
  <c r="Q19" i="50"/>
  <c r="O19" i="50"/>
  <c r="N19" i="50"/>
  <c r="L19" i="50"/>
  <c r="K19" i="50"/>
  <c r="I19" i="50"/>
  <c r="H19" i="50"/>
  <c r="F19" i="50"/>
  <c r="U17" i="50"/>
  <c r="T17" i="50"/>
  <c r="R17" i="50"/>
  <c r="Q17" i="50"/>
  <c r="O17" i="50"/>
  <c r="N17" i="50"/>
  <c r="L17" i="50"/>
  <c r="K17" i="50"/>
  <c r="I17" i="50"/>
  <c r="H17" i="50"/>
  <c r="F17" i="50"/>
  <c r="U16" i="50"/>
  <c r="T16" i="50"/>
  <c r="R16" i="50"/>
  <c r="Q16" i="50"/>
  <c r="O16" i="50"/>
  <c r="N16" i="50"/>
  <c r="L16" i="50"/>
  <c r="K16" i="50"/>
  <c r="I16" i="50"/>
  <c r="H16" i="50"/>
  <c r="F16" i="50"/>
  <c r="U15" i="50"/>
  <c r="T15" i="50"/>
  <c r="R15" i="50"/>
  <c r="Q15" i="50"/>
  <c r="O15" i="50"/>
  <c r="N15" i="50"/>
  <c r="L15" i="50"/>
  <c r="K15" i="50"/>
  <c r="I15" i="50"/>
  <c r="H15" i="50"/>
  <c r="F15" i="50"/>
  <c r="U14" i="50"/>
  <c r="T14" i="50"/>
  <c r="R14" i="50"/>
  <c r="Q14" i="50"/>
  <c r="O14" i="50"/>
  <c r="N14" i="50"/>
  <c r="L14" i="50"/>
  <c r="K14" i="50"/>
  <c r="I14" i="50"/>
  <c r="H14" i="50"/>
  <c r="F14" i="50"/>
  <c r="U13" i="50"/>
  <c r="T13" i="50"/>
  <c r="R13" i="50"/>
  <c r="Q13" i="50"/>
  <c r="O13" i="50"/>
  <c r="N13" i="50"/>
  <c r="L13" i="50"/>
  <c r="K13" i="50"/>
  <c r="I13" i="50"/>
  <c r="H13" i="50"/>
  <c r="F13" i="50"/>
  <c r="U12" i="50"/>
  <c r="T12" i="50"/>
  <c r="R12" i="50"/>
  <c r="Q12" i="50"/>
  <c r="O12" i="50"/>
  <c r="N12" i="50"/>
  <c r="L12" i="50"/>
  <c r="K12" i="50"/>
  <c r="I12" i="50"/>
  <c r="H12" i="50"/>
  <c r="F12" i="50"/>
  <c r="U11" i="50"/>
  <c r="T11" i="50"/>
  <c r="R11" i="50"/>
  <c r="Q11" i="50"/>
  <c r="O11" i="50"/>
  <c r="N11" i="50"/>
  <c r="L11" i="50"/>
  <c r="K11" i="50"/>
  <c r="I11" i="50"/>
  <c r="H11" i="50"/>
  <c r="F11" i="50"/>
  <c r="U10" i="50"/>
  <c r="T10" i="50"/>
  <c r="R10" i="50"/>
  <c r="Q10" i="50"/>
  <c r="O10" i="50"/>
  <c r="N10" i="50"/>
  <c r="L10" i="50"/>
  <c r="K10" i="50"/>
  <c r="I10" i="50"/>
  <c r="H10" i="50"/>
  <c r="F10" i="50"/>
  <c r="U9" i="50"/>
  <c r="T9" i="50"/>
  <c r="R9" i="50"/>
  <c r="Q9" i="50"/>
  <c r="O9" i="50"/>
  <c r="N9" i="50"/>
  <c r="L9" i="50"/>
  <c r="K9" i="50"/>
  <c r="I9" i="50"/>
  <c r="H9" i="50"/>
  <c r="F9" i="50"/>
  <c r="F98" i="50" l="1"/>
  <c r="F100" i="50" s="1"/>
  <c r="F103" i="50" s="1"/>
  <c r="I102" i="50"/>
  <c r="F99" i="50"/>
  <c r="F101" i="50"/>
  <c r="L102" i="50"/>
  <c r="R102" i="50"/>
  <c r="O102" i="50"/>
  <c r="U102" i="50"/>
  <c r="H98" i="50"/>
  <c r="H99" i="50" s="1"/>
  <c r="N98" i="50"/>
  <c r="N101" i="50" s="1"/>
  <c r="T98" i="50"/>
  <c r="T99" i="50" s="1"/>
  <c r="K98" i="50"/>
  <c r="K100" i="50" s="1"/>
  <c r="K103" i="50" s="1"/>
  <c r="Q98" i="50"/>
  <c r="Q100" i="50" s="1"/>
  <c r="Q103" i="50" s="1"/>
  <c r="F102" i="50" l="1"/>
  <c r="F104" i="50" s="1"/>
  <c r="H101" i="50"/>
  <c r="T100" i="50"/>
  <c r="T103" i="50" s="1"/>
  <c r="T101" i="50"/>
  <c r="K99" i="50"/>
  <c r="N99" i="50"/>
  <c r="H100" i="50"/>
  <c r="H103" i="50" s="1"/>
  <c r="Q101" i="50"/>
  <c r="K101" i="50"/>
  <c r="N100" i="50"/>
  <c r="N103" i="50" s="1"/>
  <c r="Q99" i="50"/>
  <c r="T102" i="50" l="1"/>
  <c r="T106" i="50" s="1"/>
  <c r="N102" i="50"/>
  <c r="N106" i="50" s="1"/>
  <c r="Q102" i="50"/>
  <c r="Q106" i="50" s="1"/>
  <c r="Q109" i="50" s="1"/>
  <c r="Q110" i="50" s="1"/>
  <c r="R110" i="50" s="1"/>
  <c r="H102" i="50"/>
  <c r="H106" i="50" s="1"/>
  <c r="K102" i="50"/>
  <c r="K106" i="50" s="1"/>
  <c r="N109" i="50" l="1"/>
  <c r="N110" i="50" s="1"/>
  <c r="O110" i="50" s="1"/>
  <c r="L106" i="50"/>
  <c r="T109" i="50"/>
  <c r="T110" i="50" s="1"/>
  <c r="U110" i="50" s="1"/>
  <c r="T107" i="50"/>
  <c r="U107" i="50" s="1"/>
  <c r="Q107" i="50"/>
  <c r="R107" i="50" s="1"/>
  <c r="H109" i="50"/>
  <c r="H110" i="50" s="1"/>
  <c r="I110" i="50" s="1"/>
  <c r="H107" i="50"/>
  <c r="I107" i="50" s="1"/>
  <c r="U106" i="50"/>
  <c r="R106" i="50"/>
  <c r="O106" i="50"/>
  <c r="K107" i="50"/>
  <c r="L107" i="50" s="1"/>
  <c r="N107" i="50"/>
  <c r="O107" i="50" s="1"/>
  <c r="M112" i="50" s="1"/>
  <c r="I106" i="50"/>
  <c r="K109" i="50"/>
  <c r="K110" i="50" s="1"/>
  <c r="G112" i="50" l="1"/>
  <c r="L110" i="50"/>
  <c r="J112" i="50" s="1"/>
  <c r="P112" i="50"/>
  <c r="S112" i="50"/>
  <c r="L28" i="32" l="1"/>
  <c r="I26" i="32"/>
</calcChain>
</file>

<file path=xl/sharedStrings.xml><?xml version="1.0" encoding="utf-8"?>
<sst xmlns="http://schemas.openxmlformats.org/spreadsheetml/2006/main" count="478" uniqueCount="277">
  <si>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</si>
  <si>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</si>
  <si>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</si>
  <si>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</si>
  <si>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</si>
  <si>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</si>
  <si>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</si>
  <si>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</si>
  <si>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</si>
  <si>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</si>
  <si>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</si>
  <si>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</si>
  <si>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</si>
  <si>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</si>
  <si>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</si>
  <si>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</si>
  <si>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</si>
  <si>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</si>
  <si>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</si>
  <si>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</si>
  <si>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</si>
  <si>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</si>
  <si>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</si>
  <si>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</si>
  <si>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</si>
  <si>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</si>
  <si>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</si>
  <si>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</si>
  <si>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</si>
  <si>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</si>
  <si>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</si>
  <si>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</si>
  <si>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</si>
  <si>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</si>
  <si>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</si>
  <si>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</si>
  <si>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</si>
  <si>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</si>
  <si>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</si>
  <si>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</si>
  <si>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</si>
  <si>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</si>
  <si>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</si>
  <si>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</si>
  <si>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</si>
  <si>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</si>
  <si>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</si>
  <si>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</si>
  <si>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</si>
  <si>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</si>
  <si>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</si>
  <si>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</si>
  <si>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</si>
  <si>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</si>
  <si>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</si>
  <si>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</si>
  <si>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</si>
  <si>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</si>
  <si>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</si>
  <si>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</si>
  <si>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</si>
  <si>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</si>
  <si>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</si>
  <si>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</si>
  <si>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</si>
  <si>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</si>
  <si>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</si>
  <si>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</si>
  <si>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</si>
  <si>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</si>
  <si>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</si>
  <si>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</si>
  <si>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</si>
  <si>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</si>
  <si>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</si>
  <si>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</si>
  <si>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</si>
  <si>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</si>
  <si>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</si>
  <si>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</si>
  <si>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</si>
  <si>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</si>
  <si>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</si>
  <si>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</si>
  <si>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</si>
  <si>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</si>
  <si>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</si>
  <si>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</si>
  <si>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</si>
  <si>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</si>
  <si>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REQUERIMIENTOS</t>
  </si>
  <si>
    <t>CUMPLE</t>
  </si>
  <si>
    <t>VALOR/ OBSERVACION</t>
  </si>
  <si>
    <t>SI</t>
  </si>
  <si>
    <t>CONCEPTO</t>
  </si>
  <si>
    <t>ORIGINAL FIRMADO</t>
  </si>
  <si>
    <t>CARLOS JULIO ZUÑIGA SANCHEZ</t>
  </si>
  <si>
    <t>Profesional Universitario</t>
  </si>
  <si>
    <t>CIELO PEREZ SOLANO</t>
  </si>
  <si>
    <t>Presidenta Junta de Licitaciones y Contratos</t>
  </si>
  <si>
    <t>Vicerrectora Administrativa</t>
  </si>
  <si>
    <t>Profesional Especializado</t>
  </si>
  <si>
    <t>UNIVERSIDAD DEL CAUCA - VICERRECTORIA ADMINISTRATIVA</t>
  </si>
  <si>
    <t xml:space="preserve">COMITÉ FINANCIERO ASESOR </t>
  </si>
  <si>
    <t xml:space="preserve">VERIFICACIÓN REQUISITOS FINANCIEROS - PROPONENTES </t>
  </si>
  <si>
    <t>REQUISITOS DE CAPACIDAD FINANCIERA</t>
  </si>
  <si>
    <t>NINGUNA</t>
  </si>
  <si>
    <t>HABIL</t>
  </si>
  <si>
    <t>JOSE REYMIR OJEDA OJEDA</t>
  </si>
  <si>
    <t>JOSE GIOVANNI TOBAR PAZ</t>
  </si>
  <si>
    <t>VICTOR HUGO RODRIGUEZ</t>
  </si>
  <si>
    <t>VICERRECTORIA ADMINISTRATIVA</t>
  </si>
  <si>
    <t>OBJETO: CONSTRUCCION, SUMINISTRO E INSTALACION DE CARPINTERIA EN ALUMINIO  ETAPA 2 EDIFICIO FACULTAD DE CIENCIAS HUMANAS Y SOCIALES DE LA UNIVERSIDAD DEL CAUCA</t>
  </si>
  <si>
    <t>PRESUPUESTO OFICIAL</t>
  </si>
  <si>
    <t xml:space="preserve"> VrUnit. Ofertado</t>
  </si>
  <si>
    <t>≤ VrUnit. Oficial</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</si>
  <si>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</si>
  <si>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</si>
  <si>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</si>
  <si>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</si>
  <si>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</si>
  <si>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</si>
  <si>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</si>
  <si>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</si>
  <si>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CONSORCIO CAP-CERZ 2017</t>
  </si>
  <si>
    <t>CONSORCIO INGENIEROS TF</t>
  </si>
  <si>
    <t>CONSORCIO TECNOLOGICO AGROINDUSTRIAL 2017</t>
  </si>
  <si>
    <t>LUCRECIA MONTILLA ECHAVARRIA</t>
  </si>
  <si>
    <t>ACABADOS, ENCHAPES Y PISOS</t>
  </si>
  <si>
    <t>1.01</t>
  </si>
  <si>
    <t>MESON EN CONCRETO REFORZADO 21 MPA,  A &lt;=60 CM H=7CM, RECUBRIMIENTO EN GRANITO PULIDO, 1/2 CAÑA, FALDO, DILATACION DE BRONCE, INCLUYE ACERO DE REFUERZO, ENTREPAÑO Y POLLO DONDE SEA NECESARIO</t>
  </si>
  <si>
    <t>ML</t>
  </si>
  <si>
    <t>1.02</t>
  </si>
  <si>
    <t>Suministro e instalacion de enchape piso pared corona linea institucional blanco, formato 25 x 25, para baños y zona de gases.</t>
  </si>
  <si>
    <t>1.03</t>
  </si>
  <si>
    <t>GUARDAESCOBA EN CERAMICA 7 CM TRAFICO 5</t>
  </si>
  <si>
    <t>1.04</t>
  </si>
  <si>
    <t>PISO EN CERAMICA 32.60-35.00X32.60-35.00 TRAF.5, INCLUYE ALISTADO 4 CM MORTERO 1.3</t>
  </si>
  <si>
    <t>1.05</t>
  </si>
  <si>
    <t>MURO BOARD 2 CARAS 1-BOARD 8MM 1-BOARD 8MM, INCLUYE PINTURA VINILO (3M)</t>
  </si>
  <si>
    <t>1.06</t>
  </si>
  <si>
    <t>ESTRUCTURA MURO BOARD [CANAL-PARAL] 89MM C20</t>
  </si>
  <si>
    <t>1.07</t>
  </si>
  <si>
    <t>CIELO FALSO LÁMINA PVC 10 MM BLANCO, INCLUYE ESTRUCTURA, UNION PVC TRANSV. Y PERIMETRAL PVC PECHO PALOMA 10 MM</t>
  </si>
  <si>
    <t>1.08</t>
  </si>
  <si>
    <t>CARTERA BOARD 8MM INCLUYE PINTURA VINILO 3M</t>
  </si>
  <si>
    <t>1.09</t>
  </si>
  <si>
    <t xml:space="preserve"> PINTURA TIPO TEXTURA PARA MUROS EN EXTERIOR</t>
  </si>
  <si>
    <t>APARATOS SANITARIOS</t>
  </si>
  <si>
    <t>SUMINISTRO E INSTALACION DE SANITARIOS LINEA INSTITUCIONAL COLOR BLANCO</t>
  </si>
  <si>
    <t>SUMINISTRO E INSTALACIÓN DE ORINALES,  LÍNEA INSTITUCIONAL VÁLVULA ANTI VANDÁLICA SUPERIOR EN ACERO INOXIDABLE, COLOR BLANCO</t>
  </si>
  <si>
    <t>SUMINISTRO E INSTALACIÓN DE LAVAMANOS DE SOBREPONER</t>
  </si>
  <si>
    <t>REJILLA SOSCO 3"X2" ALUMINIO</t>
  </si>
  <si>
    <t>POSETA - LAVAPLATO A.INOX. 50X 60CM PESTA.GRIFO</t>
  </si>
  <si>
    <t>TAPA REGISTRO PLASTICA 8"X 8"(20X20)CM</t>
  </si>
  <si>
    <t>DUCHA GRIV L PRISMA-GALAX (M)</t>
  </si>
  <si>
    <t xml:space="preserve">BARRAS DE SOPORTE PARA BAÑOS DE DISCAPACITADOS EN ACERO INOXIDABLE </t>
  </si>
  <si>
    <t>CARPINTERIA ALUMINIO</t>
  </si>
  <si>
    <t>3.01</t>
  </si>
  <si>
    <t>SUMINISTRO E INSTALACION VENTANA ALUMINIO BASCULANTE P.7-44, INCLUYE VIDRIO LAMINADO 4MM</t>
  </si>
  <si>
    <t>3.02</t>
  </si>
  <si>
    <t>SUMINISTRO E INSTALACIÓN DE NAVE PUERTA ALUMINIO ENTAMBORADA-LLENA BATIENTE</t>
  </si>
  <si>
    <t>3.03</t>
  </si>
  <si>
    <t>SUMINISTRO E INSTALACION MARCO ALUM. 0.81-1.00 M PEST C/LUCETA</t>
  </si>
  <si>
    <t>3.04</t>
  </si>
  <si>
    <t>SUMINISTRO E INSTALACIÓN DE VENTANA TIPO TERMOACUSTICA EN ALUMINIO BLANCO MATE 3"X1" MADERA INCRUSTADA Y PANELES EN VIDRIO DE 24MM, DE COMPOSICION UNA CARA VIDRIO LAMINADO 4 + 4 (8MM), ESPACIADOR 11MM, OTRA CARA EN VIDRIO LAMINADO 5MM</t>
  </si>
  <si>
    <t>3.05</t>
  </si>
  <si>
    <t>DESMONTE Y REINSTALACION DE PUERTA DE ACCESO EN ALUMINIO Y VIDRIO</t>
  </si>
  <si>
    <t>PROYECTO ELECTRICO, VOZ Y DATOS</t>
  </si>
  <si>
    <t>SALIDAS ILUMINACIÓN - TOMAS - VOZ Y DATOS</t>
  </si>
  <si>
    <t>4.1.01</t>
  </si>
  <si>
    <t>Salida de ILUMINACIÓN 120 Voltios en tuberia conduit EMT Ø 3/4’’ y demas accesorios. Conductores N° 12 AWG –THHN –THWN incluida la línea a tierra, caja galvanizada 2x2" (o cajas 4’’x4’’ donde se requiera), empalmes con conectores de resorte tipo 3M, tapa ciega con prensaestopa, cola en cable encauchetado 3x16 (±1.20Mt), tomacorriente y clavija aérea con polo a tierra para conexion de la luminaria.  Mano de obra donde sea necesario de: regata, entubado, resane, cableado, aparateado, aseo.</t>
  </si>
  <si>
    <t>4.1.02</t>
  </si>
  <si>
    <t>Salidas para INTERRUPTOR SENCILLO.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</si>
  <si>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4.1.03</t>
  </si>
  <si>
    <t>Salidas para INTERRUPTOR TRIPLE.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</si>
  <si>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4.1.04</t>
  </si>
  <si>
    <t>Salidas para INTERRUPTOR CONMUTABLE. en tuberia conduit PVC Ø ½’’ y EMT Ø½’’  (donde se requiera). Incluye interruptor 15 Amp con borne a tierra,  conductores  N° 12 AWG –THHN –THWN /Cu incluida la linea a tierra (utilizar color negro para retornos), accesorios.  Mano de obra donde sea necesario de: regata, entubado, resane, cableado, aparateado, aseo.</t>
  </si>
  <si>
    <t>4.1.05</t>
  </si>
  <si>
    <t>Salidas para TOMA LÁMPARA EMERGENCIA y/o aviso "SALIDA"  dobles monofásicos con polo a tierra en tuberia conduit PVC o EMT Ø ½’’ donde se requiera, adaptdor terminal liso tipo campana pvc, cajas pvc 2x4"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</si>
  <si>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4.1.06</t>
  </si>
  <si>
    <t>Salidas para TOMAS NORMALES dobles monofásicos con polo a tierra en tuberia conduit PVC y EMT Ø ½’’ ( donde se requiera), adaptdor terminal liso tipo campana pvc, caja pvc 2x4" (o 4x4’’)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</si>
  <si>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4.1.07</t>
  </si>
  <si>
    <t>Salida para TOMA GFCI dobles monofásicos en tuberia conduit  PVC y EMT  Ø ½’’ ( donde se requiera), adaptdor terminal liso tipo campana pvc, cajas pvc 4x4" con suplemento y demas accesorios. Incluye toma 20 Amp. GFCI debidamente instalado. Conductores N°. 12 AWG –THHN –THWN. incluida la línea a tierra. El toma debe quedar etiquetado con banda plástica indentificando el circuito al cual pertenece e indicando que está protegido por gfci los que de ellos se deriven. Empalmes con conectores de resorte tipo 3M Scotchlok.  Mano de obra donde sea necesario de: regata, entubado, resane, cableado, aparateado, aseo.</t>
  </si>
  <si>
    <t>4.1.08</t>
  </si>
  <si>
    <t>Salida para TOMAS REGULADOS  dobles monofásicos con polo a tierra, en tuberia conduit PVC y EMT Ø ½’’ (donde se requiera), adaptdor terminal liso tipo campana pvc, cajas pvc 2x2" (o 4x4’’) y demas accesorios. Incluye toma 15A Levitón tierra aislada IG debidamente instalado. Conductores trenzado de fábrica 3X12 AWG/THHN, color de fase según circuito, El toma debe quedar etiquetado con banda plástica indicando el circuito al cual pertenece . Empalmes con conectores de resorte tipo 3M Scotchlok.  Mano de obra donde sea necesario de: regata, entubado, resane, cableado, aparateado, aseo.</t>
  </si>
  <si>
    <t>4.1.09</t>
  </si>
  <si>
    <t>Salida para TOMA ESPECIAL MONOFASICO en tuberia conduit PVC y EMT Ø ½’’ ( donde se requiera), adaptdor terminal liso tipo campana pvc, cajas pvc 2x2" (o 4x4") y demas accesorios Incluye toma pata cruzada 20A/ 120v  debidamente instalado. . Conductores  N°.10 AWG –THHN –THWN /Cu. Línea a tierra. El toma debe quedar etiquetado con banda plástica indicando el circuito al cual pertenece. Empalmes con conectores de resorte tipo 3M Scotchlok.  Mano de obra donde sea necesario de: regata, entubado, resane, cableado, aparateado, aseo.</t>
  </si>
  <si>
    <t>4.1.10</t>
  </si>
  <si>
    <t>Salida para TOMA ESPECIAL TRIFILAR en tuberia conduit PVC y EMT Ø3/4" (donde se requiera), caja especial pvc de 10x10 y demas accesorios. Incluye toma trifilar 20A/ 120v - 220v debidamente instalado. Conductores  N°.10 AWG –THHN –THWN /Cu. El toma debe quedar etiquetado con banda plástica indicando el circuito al cual pertenece y su voltaje. Empalmes con conectores de resorte tipo 3M Scotchlok.  Mano de obra donde sea necesario de: regata, entubado, resane, cableado, aparateado, aseo.</t>
  </si>
  <si>
    <t>4.1.11</t>
  </si>
  <si>
    <t>Salida para TOMA ESPECIAL TRIFASICO en tuberia conduit PVC y EMT Ø 3/4", caja especial galvanizada de 10x10" y demas accesorios. Incluye toma trifilar 50A/ - 220v debidamente instalado. Conductores  N°.8 AWG –THHN –THWN /Cu. El toma debe quedar etiquetado con banda plástica indicando el circuito al cual pertenece y su voltaje. Empalmes con conectores de resorte tipo 3M Scotchlok.  Mano de obra donde sea necesario de: regata, entubado, resane, cableado, aparateado, aseo.</t>
  </si>
  <si>
    <t>VOZ Y DATOS</t>
  </si>
  <si>
    <t>4.2.01</t>
  </si>
  <si>
    <t>Suministro e instalación de CANALETA METALICA tipo Dexon de 100x45  blanca con división y  troqueles   para toma lógica (normal, regulada y datos)  debidamente instalados</t>
  </si>
  <si>
    <t>4.2.02</t>
  </si>
  <si>
    <t xml:space="preserve">Salida lógica para  VOZ y DATOS  en tuberia conduit PVC o EMT Ø 3/4’’ (donde se requiera),  terminales lisos tipo campana pvc, caja  cajas 4x4’’ y demas accesorios. Cable UTP cat 6A marca amp,  identificación y marcación punta a punta en cinta bandild envolvente, Fase Plate 2 puertos amp, Jack RJ45 (uno en el face plate y otro en el herraje). Patch cord cat. 6A de 3 mt. El punto debe quedar etiquetado con banda plástica indicando el puerto y patch panel al cual pertenece. CERTIFICACIÓN del punto lógico. Mano de obra donde sea necesario de: regata, entubado, resane, cableado, aparateado, aseo. </t>
  </si>
  <si>
    <t>4.2.03</t>
  </si>
  <si>
    <t>Montaje y suministro de bandeja portacables tipo malla 30x5x300 Cablofil, galvanizada al caliente, incluye el tendido de linea a tierra en cable de cobre desnudo N°4 por toda la bandeja, soportes en riel tipo chanel y demas accesorios fijatorios.</t>
  </si>
  <si>
    <t>4.2.04</t>
  </si>
  <si>
    <t>Suministro e instalación de HERRAJE Y ORGANIZADOR 24 puertos para RACK</t>
  </si>
  <si>
    <t>4.2.05</t>
  </si>
  <si>
    <t>Gabinete Rack De pared  Puerta Metalica 60x60x60</t>
  </si>
  <si>
    <t>4.2.06</t>
  </si>
  <si>
    <t>Salida para conexión de Video Beam- incluye 2 cajas 4x4¨ y una caja 10x10¨ con suplemento - Tuberia  PVC o EMT 1 1/4¨ (donde se requiera), cable  HDMI 10 MTS</t>
  </si>
  <si>
    <t>LUMINARIAS</t>
  </si>
  <si>
    <t>4.3.01</t>
  </si>
  <si>
    <t>Suministro e instalación de  Panel Led 45W , incluye linea seguridad sugeta al chasis, accesorios y otros</t>
  </si>
  <si>
    <t>4.3.02</t>
  </si>
  <si>
    <t>Suministro e instalación de Lámpara   LED 2x18W de incrustar LSF/I1x8/2x2T8LED 18W 4100K/120-220V, incluye linea seguridad sugeta al chasis, accesorios y otros</t>
  </si>
  <si>
    <t>4.3.03</t>
  </si>
  <si>
    <t>Suministro e instalación de  Lámpara redonda LED  24W  de sobreponer, incluye, accesorios y otros</t>
  </si>
  <si>
    <t>4.3.04</t>
  </si>
  <si>
    <t>Suministro e instalación Lampara de emergencia LED</t>
  </si>
  <si>
    <t>4.3.05</t>
  </si>
  <si>
    <t>Suministro e instalación Aviso luminoso "SALIDA"</t>
  </si>
  <si>
    <t xml:space="preserve">TABLEROS DE DISTRIBUCIÓN ELÉCTRICA  </t>
  </si>
  <si>
    <t>4.4.01</t>
  </si>
  <si>
    <t>Suministro e instalación TABLERO DISTRIBUCION TRIFASICO 18 Ctos. TABLERO   NTQ-418-T-SQ Schneider, con puerta y chapa, espacio para totalizador, incluye interruptor general 3X50A, protecciones termomagnéticas según ctos.  Debe entregarse etiquetado indicando los circuitos que maneja y demas normas Retie.</t>
  </si>
  <si>
    <t>ACOMETIDAS, ALIMENTADORES, SPT</t>
  </si>
  <si>
    <t>4.5.01</t>
  </si>
  <si>
    <t>Caja de inspección sencilla 60x60cm para canalización similar a norma Codensa CS 274 y 4 adaptadores terminales tipo campana  Ø4" pvc</t>
  </si>
  <si>
    <t>4.5.02</t>
  </si>
  <si>
    <t xml:space="preserve">Canalización (ductos, zanjas y rellenos) 2 ductos pvc tipo DB Ø4" </t>
  </si>
  <si>
    <t>4.5.03</t>
  </si>
  <si>
    <t>Canalización (ductos, zanjas y rellenos) 2 ductos pvc tipo TDP Ø1 1/2"</t>
  </si>
  <si>
    <t>4.5.04</t>
  </si>
  <si>
    <t>Tendido alimentador trifásico desde TGB  (existente en porteria)  al  tablero TGBT, incluye mano de obra y conductores en cables de cobre  aislado 3#500CMC +1#500CMC+ 1#2 T  THNN/THWN.</t>
  </si>
  <si>
    <t>4.5.05</t>
  </si>
  <si>
    <t>Tendido alimentador trifásico desde TBG  al  tablero TI-2, incluye mano de obra y conductores en cables de cobre aislado 3#6+1#6 +1#8T THNN/THWN.</t>
  </si>
  <si>
    <t>4.5.06</t>
  </si>
  <si>
    <t>Tendido alimentador trifásico desde TBG  al  tablero TC, incluye mano de obra y conductores en cables de cobre aislado 3#6+1#6 +1#8T THNN/THWN, totalizador.</t>
  </si>
  <si>
    <t>4.5.07</t>
  </si>
  <si>
    <t>SPT, Sistema de puesta a tierra de 2,5m x 2,5m, 4 varillas de Cu Cu 2,4m, soldadura exotérmica 150g, cable Cu 2/0 desnudo y  llevarlo hasta el TDG, tratamiento de tierra y 4 cajas de inspección en concreto 30x30 con su respectiva tapa con ángulo en los bordes,  ademas se debe equipotencializar con malla existente contigua, realizar y presentar los resultados arrojados de la medición de resistencia a tierra y certificado de calibración del telurómetro empleado.</t>
  </si>
  <si>
    <t>EQUIPOS</t>
  </si>
  <si>
    <t>4.6.01</t>
  </si>
  <si>
    <t xml:space="preserve">TABLERO METALICO TIPO A-CDA para montar equipo de control y protección en baja tension, Celco, incuye 1 compartimiento para montar equipo de medida eléctrica // 3 Transformadores de corriente relación 200/5Amp, clase 1,5VA Atel.// 3 Mini interruptor automático de 1x2A, ref. PLS6-C2,CI 10 KA a 220V/400 VAC Moller // 1 Juego de borneras para instalación de medidor digital// 1 Multímetro digital, 180 parámetros, 96x96 mm pantalla LCD de iconos retroilumin 72x46mm,puerto optico fronta, expandible con un modulo EXP, tensión medida 50-720VAC, tensión auxiliar de alimentación 100-440VAC/120-250VDC, medición de armónicos totales en corriente y voltaje, puerto óptico frontal para configuración y supervicisión desde PC con llave USB CX01 o wifi CX02 desde tablet o smartphone Lovato// 1 Control lógico para transferencia automática, conformado por los siguientes interruptores enclavados eléctrica y mecánicamente, incluye protección contra alto, bajo voltaje y desequilibrio de fases// 1 Kit de transferencia automática con interruptores XTIB, TIPO KIT XT1B 200A TMD+ATS021, 15KA a 440V/25KA a 22OV. Ref. KIT-XTRANS.200AT, ABB// 3 Barrajes de cobre para 200A, trifásico, 4 hilos //1 bloque tipo CDA, trifásico, 4 hilos 200A, apto para alojar equipos de protección y control// 2 Interruptores automáticos T MAX 3x112-160A tipo XT1B 160 TMB, CI 15KA a 440V/25KA a 220V, Ref.1SDA 066809 R1, ABB// 2 Interruptores automáticos T MAX 3x28-40A tipo XT1B 160 TMB, CI 15KA a 440V/25KA a 220V, Ref.1SDA 066803 R1, ABB// 5 Interruptores automáticos T MAX 3x22,4-32A tipo XT1B 160 TMB, CI 15KA a 440V/25KA a 220V, Ref.1SDA 066802 R1, ABB// 1 Interruptor automático SACE FORMULA 3X30A, tipo A1B 125 TMF 30-300 3p F.F. Cl15KA a 440 Vac/25kA a 240 Vac, Ref. 1SDA 066700, DPS, ABB// 1 Descargador de corriente de rayo 120/208 3 fases 4 hilos, tipo 1+2 Ref.2CTB815710R1100 240KA. Tipo de onda 8/20 ABB// 3 Contactores magnéticos tripolar tipo AF16 -30-10, Ref.1SBL 177001 R1310, 16A en AC3/30A en AC1, bobina 110V, ABB // 3 Pulsadores doble 1-0 Ref. 3SU1001-3BB42-0AK0, Siemens// 3 Bloques de contactos 1NA+NC Ref 3SB3400-0A, Siemens// 3 Pilotos electrónico color rojo, 22mm, Siemens// 3 Pilotos elétronicos color verde, 22mm Siemens// 3 Cableados para fuerza control// 32 Placas para identificar ctos, en gravoplay con leyenda en bajo relieve, 2x5cm// 1 Placa para identificación en gravoplay con leyenda en bajo relieve, 2x5cm// 1 Guacal para trasnsporte seguro// Incluye ademas  materiales  para la construcción del cárcamo en concreto </t>
  </si>
  <si>
    <t>4.6.02</t>
  </si>
  <si>
    <t>Caseta para tablero de distribucion general en el bloque Ceramico extructural  10X12X29cm y cubierta en concreto reforzado 21 MPA E=7CM, incluye puerta reja de seguridad en varilla cuadrada 1/2" y esmalte.</t>
  </si>
  <si>
    <t>OTROS</t>
  </si>
  <si>
    <t>4.7.01</t>
  </si>
  <si>
    <t>Replanteo eléctrico</t>
  </si>
  <si>
    <t>HIDROSANITARIOS</t>
  </si>
  <si>
    <t>5.01</t>
  </si>
  <si>
    <t>SUMINISTRO E INSTALACION TUBERIA PVC NOVAFORT 6" AGUAS LLUVIAS</t>
  </si>
  <si>
    <t>5.02</t>
  </si>
  <si>
    <t>FILTRO FRANCES CON TUBERIA PERFORADA 4", INCLUYE GRAVA DE RIO 2"-3" Y GEOTEXTIL NT 1600</t>
  </si>
  <si>
    <t>AIRE ACONDICIONADO</t>
  </si>
  <si>
    <t>Suministro de equipo de aire acondicionado marca LG inverter tipo cassette 220vol / 1PH / de capacidad 3TR area laboratorio de propiedades mecanicas,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</si>
  <si>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Suministro de equipos de aire acondicionado marca LG inverter tipo cassette 220vol / 1PH / de capacidad 2TR, areas de laboratorios de propiedades termicas y microscopia,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</si>
  <si>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GASES ESPECIALES</t>
  </si>
  <si>
    <t>Desmontaje y Montaje de centrales de Regulación Actuales y Mantenimiento de las mismas (CO2,N2 Y O2)</t>
  </si>
  <si>
    <t>Desmontaje Y Montaje de Puestos de trabajo internos Actuales y Mantenimiento de las mismos (CO2,N2,O2)</t>
  </si>
  <si>
    <t>Recuperación Tuberia de cobre de 1/2" actual</t>
  </si>
  <si>
    <t>Recuperación Tubing de 1/4" x 0,035 espesor. Acero Inoxidable 316 L. Sin costura</t>
  </si>
  <si>
    <t>Desmontaje y Montaje compresor y adecuación para red de Aire</t>
  </si>
  <si>
    <t>Desmontaje y  Montaje del sistema de Regulación de Aire</t>
  </si>
  <si>
    <t>Desmonatje y  Montaje de válvulas puntos de consumo Aire</t>
  </si>
  <si>
    <t>Montaje nuevo punto de consumo Aire ; Incluye válvula y conector</t>
  </si>
  <si>
    <t>Flexible Inoxidable 3000 PSI Con Válvula Cheque Para CO2 Y N2</t>
  </si>
  <si>
    <t>CGA Bronce Cromado (Niple &amp; Tuerca) ; CO2,N2</t>
  </si>
  <si>
    <t>Estación Regulador alta media Presión ; para un cilindro (CO2 Y N2)</t>
  </si>
  <si>
    <t>Montaje Estación Regulación alta Presión ; para un cilindro (CO2 Y N2)</t>
  </si>
  <si>
    <t>Estación Regulador baja Presión ; puesto de trabajo (CO2 Y N2)</t>
  </si>
  <si>
    <t>Montaje Estación Regulador baja Presión ; (CO2 Y N2)</t>
  </si>
  <si>
    <t>Instalación Tubería de Cobre Tipo ( L) de 1/2" Ø ; Incluye soldadura,gases,insumos y mano de obra para Red de Aire</t>
  </si>
  <si>
    <t>Instalación Tubing de 1/4" x 0,035 espesor. Acero Inoxidable 316 L. Sin costura; Incluye Conector Macho Inoxidable 1/4" NPT x 1/4" OD, Codo Macho Inoxidable 1/4" NPT x 1/4" OD, Unión de 1/4" OD x 1/4" O.D. Swagelok, Tee Unión de 1/4" OD x 1/4" O.D. Swagelok, Juego de Ferulas de 1/4" O.D Inox. Swagelok ; Para recuperar accesorios, Soporte en Aluminio para un (1) tubo, Soporte en Aluminio para dos (2) tubo, Soporte en Aluminio para un (3) tubos y mano de obra</t>
  </si>
  <si>
    <t>NIVEL DE ENDEUDAMIENTO &lt;= 60%</t>
  </si>
  <si>
    <t>ÍNDICE DE LIQUIDEZ &gt;= 1,2</t>
  </si>
  <si>
    <t>RAZÓN DE COBERTURA DE INTERESES &gt;= 1 ó INDEFINIDO</t>
  </si>
  <si>
    <t>LICITACIÓN PÚBLICA N° 002-2018</t>
  </si>
  <si>
    <t>OBJETO: SUMINISTRO DEL SERVICIO DE PROTECCION, SEGURIDAD Y VIGILANCIA PRIVADA CON MEDIO HUMANO Y ARMAS PARA LAS INTALACIONES PREDIOS, BIENES E INMUEBLES Y PERSONAL OCUPANTE, EN LAS SEDES PERTENCIENTES A LA UNIVERSIDAD DEL CAUCA, DE LA CIUDAD DE POPAYAN Y LAS LOCALIZADAS EN DIFERENTES ZONAS DEL DEPTO DEL CAUCA.</t>
  </si>
  <si>
    <t>SERVAGRO LTDA</t>
  </si>
  <si>
    <t>SEGURIDAD ATLAS LTDA</t>
  </si>
  <si>
    <t>PROTEVIS LTDA</t>
  </si>
  <si>
    <t>SEGURIDAD DEL CAUCA</t>
  </si>
  <si>
    <t>UNION TEMPORAL U-CC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</si>
</sst>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4" formatCode="_-&quot;$&quot;* #,##0_-;\-&quot;$&quot;* #,##0_-;_-&quot;$&quot;* &quot;-&quot;_-;_-@_-"/>
    <numFmt numFmtId="165" formatCode="_-* #,##0_-;\-* #,##0_-;_-* &quot;-&quot;_-;_-@_-"/>
    <numFmt numFmtId="166" formatCode="_-&quot;$&quot;* #,##0.00_-;\-&quot;$&quot;* #,##0.00_-;_-&quot;$&quot;* &quot;-&quot;??_-;_-@_-"/>
    <numFmt numFmtId="167" formatCode="&quot;$&quot;\ #,##0_);[Red]\(&quot;$&quot;\ #,##0\)"/>
    <numFmt numFmtId="168" formatCode="_ &quot;$&quot;\ * #,##0_ ;_ &quot;$&quot;\ * \-#,##0_ ;_ &quot;$&quot;\ * &quot;-&quot;_ ;_ @_ "/>
    <numFmt numFmtId="169" formatCode="&quot;$&quot;\ #,##0"/>
    <numFmt numFmtId="170" formatCode="_ &quot;$&quot;\ * #,##0.00_ ;_ &quot;$&quot;\ * \-#,##0.00_ ;_ &quot;$&quot;\ * &quot;-&quot;??_ ;_ @_ "/>
    <numFmt numFmtId="171" formatCode="_ * #,##0.00_ ;_ * \-#,##0.00_ ;_ * &quot;-&quot;??_ ;_ @_ "/>
    <numFmt numFmtId="172" formatCode="_-* #,##0.00_-;\-* #,##0.00_-;_-* &quot;-&quot;_-;_-@_-"/>
    <numFmt numFmtId="173" formatCode="0.0000%"/>
  </numFmts>
  <fonts count="27"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2"/>
      <name val="Arial Narrow"/>
      <family val="2"/>
    </font>
    <font>
      <sz val="10"/>
      <name val="Arial Narrow"/>
      <family val="2"/>
    </font>
    <font>
      <b/>
      <sz val="12"/>
      <name val="Arial Narrow"/>
      <family val="2"/>
    </font>
    <font>
      <b/>
      <sz val="10"/>
      <name val="Arial Narrow"/>
      <family val="2"/>
    </font>
    <font>
      <sz val="10"/>
      <name val="Arial"/>
      <family val="2"/>
    </font>
    <font>
      <b/>
      <sz val="12"/>
      <color rgb="FF002060"/>
      <name val="Arial Narrow"/>
      <family val="2"/>
    </font>
    <font>
      <sz val="10"/>
      <name val="Arial"/>
      <family val="2"/>
    </font>
    <font>
      <b/>
      <sz val="10"/>
      <color rgb="FFFF0000"/>
      <name val="Arial Narrow"/>
      <family val="2"/>
    </font>
    <font>
      <sz val="10"/>
      <color rgb="FFFF0000"/>
      <name val="Arial Narrow"/>
      <family val="2"/>
    </font>
    <font>
      <b/>
      <sz val="11"/>
      <color rgb="FFFFC000"/>
      <name val="Calibri"/>
      <family val="2"/>
      <scheme val="minor"/>
    </font>
    <font>
      <b/>
      <sz val="11"/>
      <name val="Calibri"/>
      <family val="2"/>
      <scheme val="minor"/>
    </font>
    <font>
      <sz val="8"/>
      <color theme="1"/>
      <name val="Arial"/>
      <family val="2"/>
    </font>
  </fonts>
  <fills count="5">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rgb="FF002060"/>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118">
    <xf numFmtId="0" fontId="0" fillId="0" borderId="0"/>
    <xf numFmtId="43"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8"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0"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1" fontId="2" fillId="0" borderId="0" applyFont="0" applyFill="0" applyBorder="0" applyAlignment="0" applyProtection="0"/>
    <xf numFmtId="0" fontId="19" fillId="0" borderId="0"/>
    <xf numFmtId="0" fontId="2" fillId="0" borderId="0"/>
    <xf numFmtId="0" fontId="21" fillId="0" borderId="0"/>
    <xf numFmtId="165" fontId="1" fillId="0" borderId="0" applyFont="0" applyFill="0" applyBorder="0" applyAlignment="0" applyProtection="0"/>
  </cellStyleXfs>
  <cellXfs count="157">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7"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9"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9" fontId="8" fillId="0" borderId="1" xfId="0" applyNumberFormat="1" applyFont="1" applyFill="1" applyBorder="1" applyAlignment="1">
      <alignment vertical="center"/>
    </xf>
    <xf numFmtId="169"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69"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69"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69"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69"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69"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69"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69"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69"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7"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6" fillId="0" borderId="0" xfId="112" applyFont="1" applyFill="1" applyAlignment="1">
      <alignment vertical="center"/>
    </xf>
    <xf numFmtId="0" fontId="16" fillId="0" borderId="0" xfId="112" applyFont="1" applyFill="1" applyAlignment="1">
      <alignment vertical="center"/>
    </xf>
    <xf numFmtId="0" fontId="2" fillId="0" borderId="0" xfId="112" applyFont="1" applyFill="1" applyAlignment="1">
      <alignment vertical="center"/>
    </xf>
    <xf numFmtId="0" fontId="17" fillId="0" borderId="0" xfId="112" applyFont="1" applyFill="1" applyAlignment="1">
      <alignment vertical="center"/>
    </xf>
    <xf numFmtId="0" fontId="16" fillId="0" borderId="0" xfId="112" applyFont="1" applyFill="1"/>
    <xf numFmtId="0" fontId="17" fillId="0" borderId="0" xfId="112" applyFont="1" applyFill="1" applyAlignment="1">
      <alignment horizontal="center" vertical="center"/>
    </xf>
    <xf numFmtId="0" fontId="16" fillId="0" borderId="0" xfId="112" applyFont="1" applyFill="1" applyAlignment="1">
      <alignment horizontal="center" vertical="center"/>
    </xf>
    <xf numFmtId="0" fontId="16" fillId="0" borderId="0" xfId="112" applyFont="1" applyFill="1" applyAlignment="1">
      <alignment horizontal="justify" vertical="justify"/>
    </xf>
    <xf numFmtId="0" fontId="18" fillId="0" borderId="0" xfId="112" applyFont="1" applyFill="1" applyAlignment="1">
      <alignment horizontal="justify" vertical="justify"/>
    </xf>
    <xf numFmtId="0" fontId="17" fillId="0" borderId="0" xfId="112" applyFont="1" applyFill="1" applyAlignment="1">
      <alignment horizontal="justify" vertical="justify"/>
    </xf>
    <xf numFmtId="0" fontId="17" fillId="0" borderId="0" xfId="112" applyFont="1" applyFill="1" applyBorder="1" applyAlignment="1">
      <alignment horizontal="left" vertical="top"/>
    </xf>
    <xf numFmtId="0" fontId="15" fillId="0" borderId="0" xfId="112" applyFont="1" applyFill="1"/>
    <xf numFmtId="0" fontId="17" fillId="0" borderId="0" xfId="112" applyFont="1" applyFill="1"/>
    <xf numFmtId="0" fontId="6" fillId="0" borderId="0" xfId="112" applyFont="1" applyFill="1" applyBorder="1" applyAlignment="1">
      <alignment vertical="center" wrapText="1"/>
    </xf>
    <xf numFmtId="0" fontId="18" fillId="0" borderId="15" xfId="112" applyFont="1" applyFill="1" applyBorder="1" applyAlignment="1">
      <alignment horizontal="center" vertical="center"/>
    </xf>
    <xf numFmtId="0" fontId="6" fillId="0" borderId="0" xfId="112" applyFont="1" applyFill="1" applyBorder="1" applyAlignment="1">
      <alignment vertical="center" wrapText="1"/>
    </xf>
    <xf numFmtId="0" fontId="12" fillId="0" borderId="0" xfId="112" applyFont="1" applyFill="1" applyAlignment="1">
      <alignment vertical="center"/>
    </xf>
    <xf numFmtId="0" fontId="16"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6" fillId="0" borderId="18" xfId="112" applyFont="1" applyFill="1" applyBorder="1" applyAlignment="1">
      <alignment horizontal="center" vertical="center"/>
    </xf>
    <xf numFmtId="0" fontId="16" fillId="0" borderId="18" xfId="112" applyFont="1" applyFill="1" applyBorder="1" applyAlignment="1">
      <alignment horizontal="justify" vertical="justify"/>
    </xf>
    <xf numFmtId="0" fontId="18" fillId="0" borderId="18" xfId="112" applyFont="1" applyFill="1" applyBorder="1" applyAlignment="1">
      <alignment horizontal="center" vertical="center"/>
    </xf>
    <xf numFmtId="0" fontId="18" fillId="0" borderId="18" xfId="112" applyFont="1" applyFill="1" applyBorder="1" applyAlignment="1">
      <alignment horizontal="center" vertical="center" wrapText="1"/>
    </xf>
    <xf numFmtId="0" fontId="18" fillId="3" borderId="19" xfId="112" applyFont="1" applyFill="1" applyBorder="1" applyAlignment="1">
      <alignment vertical="justify"/>
    </xf>
    <xf numFmtId="0" fontId="22" fillId="3" borderId="17" xfId="112" applyFont="1" applyFill="1" applyBorder="1" applyAlignment="1">
      <alignment vertical="justify"/>
    </xf>
    <xf numFmtId="0" fontId="18" fillId="0" borderId="15" xfId="112" applyFont="1" applyFill="1" applyBorder="1" applyAlignment="1">
      <alignment vertical="center"/>
    </xf>
    <xf numFmtId="168" fontId="18" fillId="0" borderId="18" xfId="113" applyNumberFormat="1" applyFont="1" applyFill="1" applyBorder="1" applyAlignment="1">
      <alignment horizontal="center" vertical="center" wrapText="1"/>
    </xf>
    <xf numFmtId="0" fontId="16" fillId="0" borderId="18" xfId="112" applyFont="1" applyFill="1" applyBorder="1" applyAlignment="1">
      <alignment horizontal="justify" vertical="center"/>
    </xf>
    <xf numFmtId="0" fontId="18" fillId="0" borderId="20" xfId="112" applyFont="1" applyFill="1" applyBorder="1" applyAlignment="1">
      <alignment horizontal="center" vertical="center"/>
    </xf>
    <xf numFmtId="0" fontId="16" fillId="0" borderId="21" xfId="112" applyFont="1" applyBorder="1" applyAlignment="1">
      <alignment horizontal="justify" vertical="justify"/>
    </xf>
    <xf numFmtId="0" fontId="18" fillId="0" borderId="18" xfId="112" applyFont="1" applyFill="1" applyBorder="1" applyAlignment="1">
      <alignment vertical="center" wrapText="1"/>
    </xf>
    <xf numFmtId="0" fontId="16" fillId="0" borderId="0" xfId="112" applyFont="1" applyFill="1" applyAlignment="1">
      <alignment vertical="justify"/>
    </xf>
    <xf numFmtId="0" fontId="23" fillId="0" borderId="0" xfId="112" applyFont="1" applyFill="1" applyAlignment="1">
      <alignment horizontal="left" vertical="center"/>
    </xf>
    <xf numFmtId="0" fontId="7" fillId="0" borderId="16"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8" xfId="0" applyFont="1" applyFill="1" applyBorder="1" applyAlignment="1">
      <alignment horizontal="left" vertical="center"/>
    </xf>
    <xf numFmtId="0" fontId="8" fillId="0" borderId="18" xfId="0" applyFont="1" applyFill="1" applyBorder="1" applyAlignment="1">
      <alignment horizontal="center" vertical="center"/>
    </xf>
    <xf numFmtId="0" fontId="8" fillId="0" borderId="18" xfId="0" applyFont="1" applyFill="1" applyBorder="1" applyAlignment="1">
      <alignment horizontal="left" vertical="center" wrapText="1"/>
    </xf>
    <xf numFmtId="172" fontId="8" fillId="0" borderId="18" xfId="117" applyNumberFormat="1" applyFont="1" applyFill="1" applyBorder="1" applyAlignment="1">
      <alignment horizontal="center" vertical="center"/>
    </xf>
    <xf numFmtId="169" fontId="8" fillId="0" borderId="18" xfId="2" applyNumberFormat="1" applyFont="1" applyFill="1" applyBorder="1" applyAlignment="1">
      <alignment vertical="center"/>
    </xf>
    <xf numFmtId="169" fontId="8" fillId="0" borderId="18" xfId="0" applyNumberFormat="1" applyFont="1" applyFill="1" applyBorder="1" applyAlignment="1">
      <alignment vertical="center"/>
    </xf>
    <xf numFmtId="0" fontId="5" fillId="0" borderId="22" xfId="110" applyNumberFormat="1" applyFont="1" applyBorder="1" applyAlignment="1">
      <alignment horizontal="center" vertical="center"/>
    </xf>
    <xf numFmtId="2" fontId="8" fillId="0" borderId="18" xfId="0" applyNumberFormat="1" applyFont="1" applyFill="1" applyBorder="1" applyAlignment="1">
      <alignment horizontal="center" vertical="center"/>
    </xf>
    <xf numFmtId="169" fontId="7" fillId="0" borderId="18" xfId="0" applyNumberFormat="1" applyFont="1" applyFill="1" applyBorder="1" applyAlignment="1">
      <alignment vertical="center"/>
    </xf>
    <xf numFmtId="3" fontId="2" fillId="0" borderId="18" xfId="98" applyNumberFormat="1" applyFont="1" applyFill="1" applyBorder="1" applyAlignment="1">
      <alignment horizontal="right" vertical="center"/>
    </xf>
    <xf numFmtId="10" fontId="2" fillId="0" borderId="18" xfId="97" applyNumberFormat="1" applyFont="1" applyFill="1" applyBorder="1" applyAlignment="1">
      <alignment horizontal="center" vertical="center"/>
    </xf>
    <xf numFmtId="10" fontId="8" fillId="0" borderId="18" xfId="97" applyNumberFormat="1" applyFont="1" applyFill="1" applyBorder="1" applyAlignment="1">
      <alignment horizontal="center" vertical="center"/>
    </xf>
    <xf numFmtId="169" fontId="12" fillId="0" borderId="18" xfId="1" applyNumberFormat="1" applyFont="1" applyFill="1" applyBorder="1" applyAlignment="1">
      <alignment horizontal="left" vertical="center"/>
    </xf>
    <xf numFmtId="10" fontId="12" fillId="0" borderId="18" xfId="97" applyNumberFormat="1" applyFont="1" applyFill="1" applyBorder="1" applyAlignment="1">
      <alignment horizontal="center" vertical="center"/>
    </xf>
    <xf numFmtId="3" fontId="12" fillId="0" borderId="18" xfId="98" applyNumberFormat="1" applyFont="1" applyFill="1" applyBorder="1" applyAlignment="1">
      <alignment horizontal="left" vertical="center"/>
    </xf>
    <xf numFmtId="10" fontId="12" fillId="0" borderId="16" xfId="97" applyNumberFormat="1" applyFont="1" applyFill="1" applyBorder="1" applyAlignment="1">
      <alignment horizontal="center" vertical="center"/>
    </xf>
    <xf numFmtId="169" fontId="12" fillId="0" borderId="19" xfId="1" applyNumberFormat="1" applyFont="1" applyFill="1" applyBorder="1" applyAlignment="1">
      <alignment horizontal="left" vertical="center"/>
    </xf>
    <xf numFmtId="9" fontId="8" fillId="0" borderId="18" xfId="97" applyFont="1" applyFill="1" applyBorder="1" applyAlignment="1">
      <alignment vertical="center"/>
    </xf>
    <xf numFmtId="0" fontId="7" fillId="0" borderId="18" xfId="0" applyFont="1" applyFill="1" applyBorder="1" applyAlignment="1">
      <alignment vertical="center"/>
    </xf>
    <xf numFmtId="169" fontId="24" fillId="4" borderId="22" xfId="110" applyNumberFormat="1" applyFont="1" applyFill="1" applyBorder="1" applyAlignment="1">
      <alignment horizontal="right" vertical="center"/>
    </xf>
    <xf numFmtId="0" fontId="8" fillId="0" borderId="23" xfId="0" applyFont="1" applyFill="1" applyBorder="1" applyAlignment="1">
      <alignment horizontal="center" vertical="center"/>
    </xf>
    <xf numFmtId="0" fontId="7" fillId="0" borderId="23" xfId="0" applyFont="1" applyFill="1" applyBorder="1" applyAlignment="1">
      <alignment vertical="center"/>
    </xf>
    <xf numFmtId="10" fontId="7" fillId="0" borderId="23" xfId="97" applyNumberFormat="1" applyFont="1" applyFill="1" applyBorder="1" applyAlignment="1">
      <alignment vertical="center"/>
    </xf>
    <xf numFmtId="169" fontId="7" fillId="0" borderId="23" xfId="0" applyNumberFormat="1" applyFont="1" applyFill="1" applyBorder="1" applyAlignment="1">
      <alignment vertical="center"/>
    </xf>
    <xf numFmtId="173" fontId="8" fillId="0" borderId="23" xfId="97" applyNumberFormat="1" applyFont="1" applyFill="1" applyBorder="1" applyAlignment="1">
      <alignment vertical="center"/>
    </xf>
    <xf numFmtId="0" fontId="5" fillId="0" borderId="22" xfId="110" applyFont="1" applyBorder="1" applyAlignment="1">
      <alignment horizontal="center" vertical="center"/>
    </xf>
    <xf numFmtId="0" fontId="7" fillId="0" borderId="18" xfId="0" applyFont="1" applyFill="1" applyBorder="1" applyAlignment="1">
      <alignment horizontal="left" vertical="center" wrapText="1"/>
    </xf>
    <xf numFmtId="172" fontId="7" fillId="0" borderId="18" xfId="117" applyNumberFormat="1" applyFont="1" applyFill="1" applyBorder="1" applyAlignment="1">
      <alignment horizontal="center" vertical="center"/>
    </xf>
    <xf numFmtId="169" fontId="7" fillId="0" borderId="18" xfId="2" applyNumberFormat="1" applyFont="1" applyFill="1" applyBorder="1" applyAlignment="1">
      <alignment vertical="center"/>
    </xf>
    <xf numFmtId="0" fontId="25" fillId="0" borderId="22" xfId="110" applyNumberFormat="1" applyFont="1" applyBorder="1" applyAlignment="1">
      <alignment horizontal="center" vertical="center"/>
    </xf>
    <xf numFmtId="0" fontId="7" fillId="0" borderId="0" xfId="0" applyFont="1" applyFill="1" applyAlignment="1">
      <alignment horizontal="center" vertical="center"/>
    </xf>
    <xf numFmtId="0" fontId="8" fillId="0" borderId="27" xfId="0" applyFont="1" applyFill="1" applyBorder="1" applyAlignment="1">
      <alignment horizontal="center" vertical="center"/>
    </xf>
    <xf numFmtId="0" fontId="8" fillId="0" borderId="27" xfId="0" applyFont="1" applyFill="1" applyBorder="1" applyAlignment="1">
      <alignment horizontal="left" vertical="center" wrapText="1"/>
    </xf>
    <xf numFmtId="172" fontId="8" fillId="0" borderId="27" xfId="117" applyNumberFormat="1" applyFont="1" applyFill="1" applyBorder="1" applyAlignment="1">
      <alignment horizontal="center" vertical="center"/>
    </xf>
    <xf numFmtId="169" fontId="8" fillId="0" borderId="27" xfId="2" applyNumberFormat="1" applyFont="1" applyFill="1" applyBorder="1" applyAlignment="1">
      <alignment vertical="center"/>
    </xf>
    <xf numFmtId="169" fontId="8" fillId="0" borderId="27" xfId="0" applyNumberFormat="1" applyFont="1" applyFill="1" applyBorder="1" applyAlignment="1">
      <alignment vertical="center"/>
    </xf>
    <xf numFmtId="0" fontId="7" fillId="0" borderId="27" xfId="0" applyFont="1" applyFill="1" applyBorder="1" applyAlignment="1">
      <alignment horizontal="center" vertical="center"/>
    </xf>
    <xf numFmtId="0" fontId="7" fillId="0" borderId="27" xfId="0" applyFont="1" applyFill="1" applyBorder="1" applyAlignment="1">
      <alignment horizontal="left" vertical="center" wrapText="1"/>
    </xf>
    <xf numFmtId="172" fontId="7" fillId="0" borderId="27" xfId="117" applyNumberFormat="1" applyFont="1" applyFill="1" applyBorder="1" applyAlignment="1">
      <alignment horizontal="center" vertical="center"/>
    </xf>
    <xf numFmtId="169" fontId="7" fillId="0" borderId="27" xfId="2" applyNumberFormat="1" applyFont="1" applyFill="1" applyBorder="1" applyAlignment="1">
      <alignment vertical="center"/>
    </xf>
    <xf numFmtId="169" fontId="7" fillId="0" borderId="27" xfId="0" applyNumberFormat="1" applyFont="1" applyFill="1" applyBorder="1" applyAlignment="1">
      <alignment vertical="center"/>
    </xf>
    <xf numFmtId="0" fontId="26" fillId="0" borderId="27" xfId="0" applyFont="1" applyFill="1" applyBorder="1" applyAlignment="1">
      <alignment horizontal="left" vertical="center" wrapText="1"/>
    </xf>
    <xf numFmtId="0" fontId="6" fillId="0" borderId="0" xfId="112" applyFont="1" applyFill="1" applyBorder="1" applyAlignment="1">
      <alignment vertical="center" wrapText="1"/>
    </xf>
    <xf numFmtId="0" fontId="17" fillId="0" borderId="18" xfId="112" applyFont="1" applyFill="1" applyBorder="1" applyAlignment="1">
      <alignment horizontal="center" vertical="justify"/>
    </xf>
    <xf numFmtId="0" fontId="20" fillId="0" borderId="18" xfId="112" applyFont="1" applyFill="1" applyBorder="1" applyAlignment="1">
      <alignment horizontal="center" vertical="center" wrapText="1"/>
    </xf>
    <xf numFmtId="0" fontId="17" fillId="2" borderId="5" xfId="112" applyFont="1" applyFill="1" applyBorder="1" applyAlignment="1">
      <alignment horizontal="center" vertical="center"/>
    </xf>
    <xf numFmtId="0" fontId="17" fillId="2" borderId="7" xfId="112" applyFont="1" applyFill="1" applyBorder="1" applyAlignment="1">
      <alignment horizontal="center" vertical="center"/>
    </xf>
    <xf numFmtId="0" fontId="12" fillId="0" borderId="0" xfId="112" applyFont="1" applyFill="1" applyBorder="1" applyAlignment="1">
      <alignment vertical="center" wrapText="1"/>
    </xf>
    <xf numFmtId="0" fontId="17" fillId="0" borderId="5" xfId="112" applyFont="1" applyFill="1" applyBorder="1" applyAlignment="1">
      <alignment horizontal="center" vertical="center"/>
    </xf>
    <xf numFmtId="0" fontId="17" fillId="0" borderId="6" xfId="112" applyFont="1" applyFill="1" applyBorder="1" applyAlignment="1">
      <alignment horizontal="center" vertical="center"/>
    </xf>
    <xf numFmtId="0" fontId="16" fillId="0" borderId="16" xfId="112" applyFont="1" applyFill="1" applyBorder="1" applyAlignment="1">
      <alignment horizontal="center" vertical="center"/>
    </xf>
    <xf numFmtId="0" fontId="16" fillId="0" borderId="10" xfId="112" applyFont="1" applyFill="1" applyBorder="1" applyAlignment="1">
      <alignment horizontal="center" vertical="center"/>
    </xf>
    <xf numFmtId="0" fontId="18" fillId="0" borderId="14" xfId="112" applyFont="1" applyFill="1" applyBorder="1" applyAlignment="1">
      <alignment horizontal="center" vertical="center"/>
    </xf>
    <xf numFmtId="0" fontId="18" fillId="0" borderId="11" xfId="112" applyFont="1" applyFill="1" applyBorder="1" applyAlignment="1">
      <alignment horizontal="center" vertical="center"/>
    </xf>
    <xf numFmtId="10" fontId="25" fillId="0" borderId="24" xfId="111" applyNumberFormat="1" applyFont="1" applyBorder="1" applyAlignment="1">
      <alignment horizontal="center" vertical="center"/>
    </xf>
    <xf numFmtId="10" fontId="25" fillId="0" borderId="25" xfId="111" applyNumberFormat="1" applyFont="1" applyBorder="1" applyAlignment="1">
      <alignment horizontal="center" vertical="center"/>
    </xf>
    <xf numFmtId="10" fontId="25" fillId="0" borderId="26" xfId="111" applyNumberFormat="1" applyFont="1" applyBorder="1" applyAlignment="1">
      <alignment horizontal="center" vertical="center"/>
    </xf>
    <xf numFmtId="0" fontId="7" fillId="0" borderId="18"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17" fontId="7" fillId="0" borderId="18" xfId="0" applyNumberFormat="1" applyFont="1" applyFill="1" applyBorder="1" applyAlignment="1">
      <alignment horizontal="center" vertical="center"/>
    </xf>
    <xf numFmtId="0" fontId="7" fillId="0" borderId="16"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18">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Porcentaje" xfId="97" builtinId="5"/>
    <cellStyle name="Porcentaje 3" xfId="111"/>
    <cellStyle name="Porcentual 2" xfId="107"/>
  </cellStyles>
  <dxfs count="4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9"/>
  <sheetViews>
    <sheetView tabSelected="1" view="pageBreakPreview" zoomScale="75" zoomScaleNormal="75" zoomScaleSheetLayoutView="75" zoomScalePageLayoutView="70" workbookViewId="0">
      <pane xSplit="2" ySplit="11" topLeftCell="C12" activePane="bottomRight" state="frozen"/>
      <selection pane="topRight" activeCell="C1" sqref="C1"/>
      <selection pane="bottomLeft" activeCell="A12" sqref="A12"/>
      <selection pane="bottomRight" activeCell="B26" sqref="B26"/>
    </sheetView>
  </sheetViews>
  <sheetFormatPr baseColWidth="10" defaultColWidth="11.42578125" defaultRowHeight="12.75" x14ac:dyDescent="0.2"/>
  <cols>
    <col min="1" max="1" width="6" style="54" customWidth="1"/>
    <col min="2" max="2" width="56.140625" style="55" customWidth="1"/>
    <col min="3" max="3" width="11.140625" style="56" customWidth="1"/>
    <col min="4" max="4" width="19.42578125" style="56" customWidth="1"/>
    <col min="5" max="5" width="11.7109375" style="55" customWidth="1"/>
    <col min="6" max="6" width="18.5703125" style="55" customWidth="1"/>
    <col min="7" max="7" width="11.85546875" style="55" customWidth="1"/>
    <col min="8" max="8" width="20" style="55" customWidth="1"/>
    <col min="9" max="9" width="13.28515625" style="56" customWidth="1"/>
    <col min="10" max="10" width="19.42578125" style="56" customWidth="1"/>
    <col min="11" max="11" width="13.28515625" style="56" customWidth="1"/>
    <col min="12" max="12" width="19.42578125" style="56" customWidth="1"/>
    <col min="13" max="16384" width="11.42578125" style="52"/>
  </cols>
  <sheetData>
    <row r="1" spans="1:12" s="49" customFormat="1" ht="17.25" customHeight="1" x14ac:dyDescent="0.25">
      <c r="A1" s="64" t="s">
        <v>102</v>
      </c>
      <c r="B1" s="48"/>
      <c r="C1" s="48"/>
      <c r="D1" s="48"/>
      <c r="E1" s="48"/>
      <c r="F1" s="48"/>
      <c r="G1" s="48"/>
      <c r="H1" s="48"/>
      <c r="I1" s="48"/>
      <c r="J1" s="48"/>
      <c r="K1" s="48"/>
      <c r="L1" s="48"/>
    </row>
    <row r="2" spans="1:12" s="49" customFormat="1" ht="17.25" customHeight="1" x14ac:dyDescent="0.25">
      <c r="A2" s="64" t="s">
        <v>103</v>
      </c>
      <c r="B2" s="48"/>
      <c r="C2" s="48"/>
      <c r="D2" s="48"/>
      <c r="E2" s="48"/>
      <c r="F2" s="48"/>
      <c r="G2" s="48"/>
      <c r="H2" s="48"/>
      <c r="I2" s="48"/>
      <c r="J2" s="48"/>
      <c r="K2" s="48"/>
      <c r="L2" s="48"/>
    </row>
    <row r="3" spans="1:12" s="49" customFormat="1" ht="8.25" customHeight="1" x14ac:dyDescent="0.25">
      <c r="A3" s="50"/>
      <c r="B3" s="50"/>
      <c r="C3" s="50"/>
      <c r="D3" s="64"/>
      <c r="E3" s="50"/>
      <c r="F3" s="50"/>
      <c r="G3" s="50"/>
      <c r="H3" s="50"/>
      <c r="I3" s="50"/>
      <c r="J3" s="64"/>
      <c r="K3" s="50"/>
      <c r="L3" s="64"/>
    </row>
    <row r="4" spans="1:12" s="49" customFormat="1" ht="17.25" customHeight="1" x14ac:dyDescent="0.25">
      <c r="A4" s="64" t="s">
        <v>270</v>
      </c>
      <c r="B4" s="48"/>
      <c r="C4" s="48"/>
      <c r="D4" s="48"/>
      <c r="E4" s="48"/>
      <c r="F4" s="48"/>
      <c r="G4" s="48"/>
      <c r="H4" s="48"/>
      <c r="I4" s="48"/>
      <c r="J4" s="48"/>
      <c r="K4" s="48"/>
      <c r="L4" s="48"/>
    </row>
    <row r="5" spans="1:12" s="49" customFormat="1" ht="16.5" customHeight="1" x14ac:dyDescent="0.25">
      <c r="A5" s="64" t="s">
        <v>104</v>
      </c>
      <c r="B5" s="48"/>
      <c r="C5" s="48"/>
      <c r="D5" s="48"/>
      <c r="E5" s="48"/>
      <c r="F5" s="48"/>
      <c r="G5" s="48"/>
      <c r="H5" s="48"/>
      <c r="I5" s="48"/>
      <c r="J5" s="48"/>
      <c r="K5" s="48"/>
      <c r="L5" s="48"/>
    </row>
    <row r="6" spans="1:12" s="49" customFormat="1" ht="9.75" customHeight="1" x14ac:dyDescent="0.25">
      <c r="A6" s="50"/>
      <c r="B6" s="50"/>
      <c r="C6" s="50"/>
      <c r="D6" s="64"/>
      <c r="E6" s="50"/>
      <c r="F6" s="50"/>
      <c r="G6" s="50"/>
      <c r="H6" s="50"/>
      <c r="I6" s="50"/>
      <c r="J6" s="64"/>
      <c r="K6" s="50"/>
      <c r="L6" s="64"/>
    </row>
    <row r="7" spans="1:12" s="65" customFormat="1" ht="89.25" customHeight="1" x14ac:dyDescent="0.25">
      <c r="A7" s="133" t="s">
        <v>271</v>
      </c>
      <c r="B7" s="133"/>
      <c r="C7" s="61"/>
      <c r="D7" s="61"/>
      <c r="E7" s="61"/>
      <c r="F7" s="61"/>
      <c r="G7" s="63"/>
      <c r="H7" s="63"/>
      <c r="I7" s="128"/>
      <c r="J7" s="128"/>
      <c r="K7" s="128"/>
      <c r="L7" s="128"/>
    </row>
    <row r="8" spans="1:12" ht="9.75" customHeight="1" x14ac:dyDescent="0.2">
      <c r="A8" s="66"/>
      <c r="B8" s="67"/>
      <c r="C8" s="68"/>
      <c r="D8" s="68"/>
      <c r="E8" s="67"/>
      <c r="F8" s="67"/>
      <c r="G8" s="67"/>
      <c r="H8" s="67"/>
      <c r="I8" s="68"/>
      <c r="J8" s="68"/>
      <c r="K8" s="68"/>
      <c r="L8" s="68"/>
    </row>
    <row r="9" spans="1:12" ht="15.75" x14ac:dyDescent="0.2">
      <c r="A9" s="69"/>
      <c r="B9" s="70"/>
      <c r="C9" s="129">
        <v>1</v>
      </c>
      <c r="D9" s="129"/>
      <c r="E9" s="129">
        <v>2</v>
      </c>
      <c r="F9" s="129"/>
      <c r="G9" s="129">
        <v>3</v>
      </c>
      <c r="H9" s="129"/>
      <c r="I9" s="129">
        <v>4</v>
      </c>
      <c r="J9" s="129"/>
      <c r="K9" s="129">
        <v>5</v>
      </c>
      <c r="L9" s="129"/>
    </row>
    <row r="10" spans="1:12" ht="53.25" customHeight="1" x14ac:dyDescent="0.2">
      <c r="A10" s="136" t="s">
        <v>0</v>
      </c>
      <c r="B10" s="138" t="s">
        <v>90</v>
      </c>
      <c r="C10" s="130" t="s">
        <v>272</v>
      </c>
      <c r="D10" s="130"/>
      <c r="E10" s="130" t="s">
        <v>273</v>
      </c>
      <c r="F10" s="130"/>
      <c r="G10" s="130" t="s">
        <v>274</v>
      </c>
      <c r="H10" s="130"/>
      <c r="I10" s="130" t="s">
        <v>275</v>
      </c>
      <c r="J10" s="130"/>
      <c r="K10" s="130" t="s">
        <v>276</v>
      </c>
      <c r="L10" s="130"/>
    </row>
    <row r="11" spans="1:12" ht="27" customHeight="1" x14ac:dyDescent="0.2">
      <c r="A11" s="137"/>
      <c r="B11" s="139"/>
      <c r="C11" s="71" t="s">
        <v>91</v>
      </c>
      <c r="D11" s="72" t="s">
        <v>92</v>
      </c>
      <c r="E11" s="71" t="s">
        <v>91</v>
      </c>
      <c r="F11" s="72" t="s">
        <v>92</v>
      </c>
      <c r="G11" s="71" t="s">
        <v>91</v>
      </c>
      <c r="H11" s="72" t="s">
        <v>92</v>
      </c>
      <c r="I11" s="71" t="s">
        <v>91</v>
      </c>
      <c r="J11" s="72" t="s">
        <v>92</v>
      </c>
      <c r="K11" s="71" t="s">
        <v>91</v>
      </c>
      <c r="L11" s="72" t="s">
        <v>92</v>
      </c>
    </row>
    <row r="12" spans="1:12" ht="14.45" customHeight="1" x14ac:dyDescent="0.2">
      <c r="A12" s="62"/>
      <c r="B12" s="73" t="s">
        <v>105</v>
      </c>
      <c r="C12" s="74"/>
      <c r="D12" s="74"/>
      <c r="E12" s="74"/>
      <c r="F12" s="74"/>
      <c r="G12" s="74"/>
      <c r="H12" s="74"/>
      <c r="I12" s="74"/>
      <c r="J12" s="74"/>
      <c r="K12" s="74"/>
      <c r="L12" s="74"/>
    </row>
    <row r="13" spans="1:12" ht="24.75" customHeight="1" x14ac:dyDescent="0.2">
      <c r="A13" s="75"/>
      <c r="B13" s="77" t="s">
        <v>268</v>
      </c>
      <c r="C13" s="72" t="s">
        <v>93</v>
      </c>
      <c r="D13" s="76" t="s">
        <v>106</v>
      </c>
      <c r="E13" s="72" t="s">
        <v>93</v>
      </c>
      <c r="F13" s="76" t="s">
        <v>106</v>
      </c>
      <c r="G13" s="72" t="s">
        <v>93</v>
      </c>
      <c r="H13" s="76" t="s">
        <v>106</v>
      </c>
      <c r="I13" s="72" t="s">
        <v>93</v>
      </c>
      <c r="J13" s="76" t="s">
        <v>106</v>
      </c>
      <c r="K13" s="72" t="s">
        <v>93</v>
      </c>
      <c r="L13" s="76" t="s">
        <v>106</v>
      </c>
    </row>
    <row r="14" spans="1:12" ht="24.75" customHeight="1" x14ac:dyDescent="0.2">
      <c r="A14" s="75"/>
      <c r="B14" s="77" t="s">
        <v>267</v>
      </c>
      <c r="C14" s="72" t="s">
        <v>93</v>
      </c>
      <c r="D14" s="76" t="s">
        <v>106</v>
      </c>
      <c r="E14" s="72" t="s">
        <v>93</v>
      </c>
      <c r="F14" s="76" t="s">
        <v>106</v>
      </c>
      <c r="G14" s="72" t="s">
        <v>93</v>
      </c>
      <c r="H14" s="76" t="s">
        <v>106</v>
      </c>
      <c r="I14" s="72" t="s">
        <v>93</v>
      </c>
      <c r="J14" s="76" t="s">
        <v>106</v>
      </c>
      <c r="K14" s="72" t="s">
        <v>93</v>
      </c>
      <c r="L14" s="76" t="s">
        <v>106</v>
      </c>
    </row>
    <row r="15" spans="1:12" ht="24.75" customHeight="1" x14ac:dyDescent="0.2">
      <c r="A15" s="62"/>
      <c r="B15" s="77" t="s">
        <v>269</v>
      </c>
      <c r="C15" s="72" t="s">
        <v>93</v>
      </c>
      <c r="D15" s="76" t="s">
        <v>106</v>
      </c>
      <c r="E15" s="72" t="s">
        <v>93</v>
      </c>
      <c r="F15" s="76" t="s">
        <v>106</v>
      </c>
      <c r="G15" s="72" t="s">
        <v>93</v>
      </c>
      <c r="H15" s="76" t="s">
        <v>106</v>
      </c>
      <c r="I15" s="72" t="s">
        <v>93</v>
      </c>
      <c r="J15" s="76" t="s">
        <v>106</v>
      </c>
      <c r="K15" s="72" t="s">
        <v>93</v>
      </c>
      <c r="L15" s="76" t="s">
        <v>106</v>
      </c>
    </row>
    <row r="16" spans="1:12" ht="24" customHeight="1" thickBot="1" x14ac:dyDescent="0.25">
      <c r="A16" s="78"/>
      <c r="B16" s="79"/>
      <c r="C16" s="72"/>
      <c r="D16" s="80"/>
      <c r="E16" s="72"/>
      <c r="F16" s="80"/>
      <c r="G16" s="72"/>
      <c r="H16" s="80"/>
      <c r="I16" s="72"/>
      <c r="J16" s="80"/>
      <c r="K16" s="72"/>
      <c r="L16" s="80"/>
    </row>
    <row r="17" spans="1:12" s="53" customFormat="1" ht="19.5" customHeight="1" thickBot="1" x14ac:dyDescent="0.3">
      <c r="A17" s="134" t="s">
        <v>94</v>
      </c>
      <c r="B17" s="135"/>
      <c r="C17" s="131" t="s">
        <v>107</v>
      </c>
      <c r="D17" s="132"/>
      <c r="E17" s="131" t="s">
        <v>107</v>
      </c>
      <c r="F17" s="132"/>
      <c r="G17" s="131" t="s">
        <v>107</v>
      </c>
      <c r="H17" s="132"/>
      <c r="I17" s="131" t="s">
        <v>107</v>
      </c>
      <c r="J17" s="132"/>
      <c r="K17" s="131" t="s">
        <v>107</v>
      </c>
      <c r="L17" s="132"/>
    </row>
    <row r="19" spans="1:12" ht="25.5" customHeight="1" x14ac:dyDescent="0.2">
      <c r="B19" s="51" t="s">
        <v>95</v>
      </c>
      <c r="C19" s="81"/>
      <c r="D19" s="81"/>
      <c r="E19" s="81"/>
      <c r="F19" s="81"/>
      <c r="G19" s="81"/>
      <c r="H19" s="81"/>
      <c r="I19" s="81"/>
      <c r="J19" s="81"/>
      <c r="K19" s="81"/>
      <c r="L19" s="81"/>
    </row>
    <row r="20" spans="1:12" ht="25.5" customHeight="1" x14ac:dyDescent="0.2">
      <c r="B20" s="51"/>
      <c r="C20" s="81"/>
      <c r="D20" s="81"/>
      <c r="E20" s="81"/>
      <c r="F20" s="81"/>
      <c r="G20" s="81"/>
      <c r="H20" s="81"/>
      <c r="I20" s="81"/>
      <c r="J20" s="81"/>
      <c r="K20" s="81"/>
      <c r="L20" s="81"/>
    </row>
    <row r="21" spans="1:12" ht="18.75" customHeight="1" x14ac:dyDescent="0.2">
      <c r="E21" s="82"/>
      <c r="G21" s="82"/>
    </row>
    <row r="22" spans="1:12" ht="15.75" x14ac:dyDescent="0.2">
      <c r="C22" s="57"/>
      <c r="I22" s="57"/>
      <c r="K22" s="57"/>
    </row>
    <row r="23" spans="1:12" ht="15.75" x14ac:dyDescent="0.2">
      <c r="B23" s="58" t="s">
        <v>108</v>
      </c>
      <c r="C23" s="57"/>
      <c r="I23" s="57"/>
      <c r="K23" s="57"/>
    </row>
    <row r="24" spans="1:12" ht="15.75" x14ac:dyDescent="0.25">
      <c r="B24" s="59" t="s">
        <v>97</v>
      </c>
      <c r="C24" s="57"/>
      <c r="I24" s="57"/>
      <c r="K24" s="57"/>
    </row>
    <row r="25" spans="1:12" ht="13.5" customHeight="1" x14ac:dyDescent="0.2">
      <c r="C25" s="55"/>
      <c r="I25" s="55"/>
      <c r="K25" s="55"/>
    </row>
    <row r="26" spans="1:12" ht="13.5" customHeight="1" x14ac:dyDescent="0.2">
      <c r="C26" s="55"/>
      <c r="I26" s="55"/>
      <c r="K26" s="55"/>
    </row>
    <row r="27" spans="1:12" ht="13.5" customHeight="1" x14ac:dyDescent="0.2">
      <c r="C27" s="55"/>
      <c r="I27" s="55"/>
      <c r="K27" s="55"/>
    </row>
    <row r="28" spans="1:12" ht="13.5" customHeight="1" x14ac:dyDescent="0.2">
      <c r="C28" s="55"/>
      <c r="I28" s="55"/>
      <c r="K28" s="55"/>
    </row>
    <row r="29" spans="1:12" ht="13.5" customHeight="1" x14ac:dyDescent="0.2">
      <c r="B29" s="58"/>
      <c r="C29" s="55"/>
      <c r="I29" s="55"/>
      <c r="K29" s="55"/>
    </row>
    <row r="30" spans="1:12" ht="13.5" customHeight="1" x14ac:dyDescent="0.25">
      <c r="B30" s="59"/>
      <c r="C30" s="55"/>
      <c r="I30" s="55"/>
      <c r="K30" s="55"/>
    </row>
    <row r="31" spans="1:12" ht="15.75" x14ac:dyDescent="0.25">
      <c r="B31" s="59"/>
      <c r="F31" s="52"/>
      <c r="H31" s="52"/>
    </row>
    <row r="32" spans="1:12" x14ac:dyDescent="0.2">
      <c r="F32" s="52"/>
      <c r="H32" s="52"/>
    </row>
    <row r="33" spans="1:12" s="55" customFormat="1" ht="15.75" x14ac:dyDescent="0.25">
      <c r="A33" s="54"/>
      <c r="C33" s="59"/>
      <c r="I33" s="59"/>
      <c r="K33" s="59"/>
    </row>
    <row r="34" spans="1:12" s="55" customFormat="1" ht="15.75" x14ac:dyDescent="0.25">
      <c r="A34" s="54"/>
      <c r="B34" s="59"/>
      <c r="C34" s="56"/>
      <c r="D34" s="56"/>
      <c r="I34" s="56"/>
      <c r="J34" s="56"/>
      <c r="K34" s="56"/>
      <c r="L34" s="56"/>
    </row>
    <row r="35" spans="1:12" s="55" customFormat="1" ht="15.75" x14ac:dyDescent="0.25">
      <c r="A35" s="54"/>
      <c r="B35" s="59"/>
      <c r="C35" s="56"/>
      <c r="D35" s="56"/>
      <c r="I35" s="56"/>
      <c r="J35" s="56"/>
      <c r="K35" s="56"/>
      <c r="L35" s="56"/>
    </row>
    <row r="36" spans="1:12" s="56" customFormat="1" ht="15.75" x14ac:dyDescent="0.25">
      <c r="A36" s="54"/>
      <c r="B36" s="59"/>
      <c r="E36" s="55"/>
      <c r="F36" s="55"/>
      <c r="G36" s="55"/>
      <c r="H36" s="55"/>
    </row>
    <row r="37" spans="1:12" s="56" customFormat="1" x14ac:dyDescent="0.2">
      <c r="A37" s="54"/>
      <c r="B37" s="52"/>
      <c r="E37" s="55"/>
      <c r="F37" s="55"/>
      <c r="G37" s="55"/>
      <c r="H37" s="55"/>
    </row>
    <row r="38" spans="1:12" s="56" customFormat="1" x14ac:dyDescent="0.2">
      <c r="A38" s="54"/>
      <c r="B38" s="52"/>
      <c r="E38" s="55"/>
      <c r="F38" s="55"/>
      <c r="G38" s="55"/>
      <c r="H38" s="55"/>
    </row>
    <row r="39" spans="1:12" s="56" customFormat="1" x14ac:dyDescent="0.2">
      <c r="A39" s="54"/>
      <c r="B39" s="52"/>
      <c r="E39" s="55"/>
      <c r="F39" s="55"/>
      <c r="G39" s="55"/>
      <c r="H39" s="55"/>
    </row>
  </sheetData>
  <mergeCells count="19">
    <mergeCell ref="G17:H17"/>
    <mergeCell ref="A7:B7"/>
    <mergeCell ref="C9:D9"/>
    <mergeCell ref="E9:F9"/>
    <mergeCell ref="G9:H9"/>
    <mergeCell ref="G10:H10"/>
    <mergeCell ref="A17:B17"/>
    <mergeCell ref="C17:D17"/>
    <mergeCell ref="E17:F17"/>
    <mergeCell ref="A10:A11"/>
    <mergeCell ref="B10:B11"/>
    <mergeCell ref="C10:D10"/>
    <mergeCell ref="E10:F10"/>
    <mergeCell ref="K9:L9"/>
    <mergeCell ref="K10:L10"/>
    <mergeCell ref="K17:L17"/>
    <mergeCell ref="I17:J17"/>
    <mergeCell ref="I9:J9"/>
    <mergeCell ref="I10:J10"/>
  </mergeCells>
  <conditionalFormatting sqref="C17:D17">
    <cfRule type="cellIs" dxfId="44" priority="91" operator="equal">
      <formula>"NO HABIL"</formula>
    </cfRule>
  </conditionalFormatting>
  <conditionalFormatting sqref="C14:C15 C13:L13">
    <cfRule type="cellIs" dxfId="43" priority="90" operator="equal">
      <formula>"NO"</formula>
    </cfRule>
  </conditionalFormatting>
  <conditionalFormatting sqref="D14:D15">
    <cfRule type="cellIs" dxfId="42" priority="88" operator="equal">
      <formula>"NO"</formula>
    </cfRule>
  </conditionalFormatting>
  <conditionalFormatting sqref="E17:F17">
    <cfRule type="cellIs" dxfId="41" priority="87" operator="equal">
      <formula>"NO HABIL"</formula>
    </cfRule>
  </conditionalFormatting>
  <conditionalFormatting sqref="E14:E15">
    <cfRule type="cellIs" dxfId="40" priority="86" operator="equal">
      <formula>"NO"</formula>
    </cfRule>
  </conditionalFormatting>
  <conditionalFormatting sqref="F14:F15">
    <cfRule type="cellIs" dxfId="39" priority="84" operator="equal">
      <formula>"NO"</formula>
    </cfRule>
  </conditionalFormatting>
  <conditionalFormatting sqref="G17:H17">
    <cfRule type="cellIs" dxfId="38" priority="51" operator="equal">
      <formula>"NO HABIL"</formula>
    </cfRule>
  </conditionalFormatting>
  <conditionalFormatting sqref="G14:G15">
    <cfRule type="cellIs" dxfId="37" priority="50" operator="equal">
      <formula>"NO"</formula>
    </cfRule>
  </conditionalFormatting>
  <conditionalFormatting sqref="H14:H15">
    <cfRule type="cellIs" dxfId="36" priority="48" operator="equal">
      <formula>"NO"</formula>
    </cfRule>
  </conditionalFormatting>
  <conditionalFormatting sqref="I17:J17">
    <cfRule type="cellIs" dxfId="35" priority="35" operator="equal">
      <formula>"NO HABIL"</formula>
    </cfRule>
  </conditionalFormatting>
  <conditionalFormatting sqref="I14:I15">
    <cfRule type="cellIs" dxfId="34" priority="34" operator="equal">
      <formula>"NO"</formula>
    </cfRule>
  </conditionalFormatting>
  <conditionalFormatting sqref="J14:J15">
    <cfRule type="cellIs" dxfId="33" priority="32" operator="equal">
      <formula>"NO"</formula>
    </cfRule>
  </conditionalFormatting>
  <conditionalFormatting sqref="K17:L17">
    <cfRule type="cellIs" dxfId="32" priority="4" operator="equal">
      <formula>"NO HABIL"</formula>
    </cfRule>
  </conditionalFormatting>
  <conditionalFormatting sqref="K14:K15">
    <cfRule type="cellIs" dxfId="31" priority="3" operator="equal">
      <formula>"NO"</formula>
    </cfRule>
  </conditionalFormatting>
  <conditionalFormatting sqref="L14:L15">
    <cfRule type="cellIs" dxfId="30" priority="1" operator="equal">
      <formula>"NO"</formula>
    </cfRule>
  </conditionalFormatting>
  <pageMargins left="0.19685039370078741" right="0.19685039370078741" top="0.51181102362204722" bottom="0.51181102362204722" header="0.31496062992125984" footer="0.31496062992125984"/>
  <pageSetup scale="6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V127"/>
  <sheetViews>
    <sheetView zoomScale="80" zoomScaleNormal="80" workbookViewId="0">
      <pane xSplit="4" ySplit="7" topLeftCell="E98" activePane="bottomRight" state="frozen"/>
      <selection pane="topRight" activeCell="E1" sqref="E1"/>
      <selection pane="bottomLeft" activeCell="A8" sqref="A8"/>
      <selection pane="bottomRight" activeCell="O115" sqref="O115"/>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 width="15" style="1"/>
    <col min="17" max="17" width="15.28515625" style="1" bestFit="1" customWidth="1"/>
    <col min="18" max="18" width="16.85546875" style="1" customWidth="1"/>
    <col min="19" max="19" width="15" style="1"/>
    <col min="20" max="20" width="15.28515625" style="1" bestFit="1" customWidth="1"/>
    <col min="21" max="21" width="16.85546875" style="1" customWidth="1"/>
    <col min="22" max="16384" width="15" style="1"/>
  </cols>
  <sheetData>
    <row r="1" spans="1:21" x14ac:dyDescent="0.25">
      <c r="A1" s="143" t="s">
        <v>85</v>
      </c>
      <c r="B1" s="143"/>
      <c r="C1" s="143"/>
      <c r="D1" s="143"/>
      <c r="E1" s="143"/>
      <c r="F1" s="143"/>
    </row>
    <row r="2" spans="1:21" x14ac:dyDescent="0.25">
      <c r="A2" s="143" t="s">
        <v>111</v>
      </c>
      <c r="B2" s="143"/>
      <c r="C2" s="143"/>
      <c r="D2" s="143"/>
      <c r="E2" s="143"/>
      <c r="F2" s="143"/>
    </row>
    <row r="3" spans="1:21" ht="18" customHeight="1" x14ac:dyDescent="0.25">
      <c r="A3" s="153" t="s">
        <v>112</v>
      </c>
      <c r="B3" s="153"/>
      <c r="C3" s="153"/>
      <c r="D3" s="153"/>
      <c r="E3" s="153"/>
      <c r="F3" s="153"/>
      <c r="G3" s="144" t="s">
        <v>109</v>
      </c>
      <c r="H3" s="145"/>
      <c r="I3" s="146"/>
      <c r="J3" s="144" t="s">
        <v>124</v>
      </c>
      <c r="K3" s="145"/>
      <c r="L3" s="146"/>
      <c r="M3" s="144" t="s">
        <v>125</v>
      </c>
      <c r="N3" s="145"/>
      <c r="O3" s="146"/>
      <c r="P3" s="144" t="s">
        <v>126</v>
      </c>
      <c r="Q3" s="145"/>
      <c r="R3" s="146"/>
      <c r="S3" s="144" t="s">
        <v>127</v>
      </c>
      <c r="T3" s="145"/>
      <c r="U3" s="146"/>
    </row>
    <row r="4" spans="1:21" ht="59.25" customHeight="1" x14ac:dyDescent="0.25">
      <c r="A4" s="153"/>
      <c r="B4" s="153"/>
      <c r="C4" s="153"/>
      <c r="D4" s="153"/>
      <c r="E4" s="153"/>
      <c r="F4" s="153"/>
      <c r="G4" s="147"/>
      <c r="H4" s="148"/>
      <c r="I4" s="149"/>
      <c r="J4" s="147"/>
      <c r="K4" s="148"/>
      <c r="L4" s="149"/>
      <c r="M4" s="147"/>
      <c r="N4" s="148"/>
      <c r="O4" s="149"/>
      <c r="P4" s="147"/>
      <c r="Q4" s="148"/>
      <c r="R4" s="149"/>
      <c r="S4" s="147"/>
      <c r="T4" s="148"/>
      <c r="U4" s="149"/>
    </row>
    <row r="5" spans="1:21" x14ac:dyDescent="0.25">
      <c r="A5" s="153"/>
      <c r="B5" s="153"/>
      <c r="C5" s="153"/>
      <c r="D5" s="153"/>
      <c r="E5" s="153"/>
      <c r="F5" s="153"/>
      <c r="G5" s="143">
        <v>1</v>
      </c>
      <c r="H5" s="143"/>
      <c r="I5" s="143"/>
      <c r="J5" s="143">
        <v>2</v>
      </c>
      <c r="K5" s="143"/>
      <c r="L5" s="143"/>
      <c r="M5" s="143">
        <v>3</v>
      </c>
      <c r="N5" s="143"/>
      <c r="O5" s="143"/>
      <c r="P5" s="143">
        <v>4</v>
      </c>
      <c r="Q5" s="143"/>
      <c r="R5" s="143"/>
      <c r="S5" s="143">
        <v>5</v>
      </c>
      <c r="T5" s="143"/>
      <c r="U5" s="143"/>
    </row>
    <row r="6" spans="1:21" ht="15" customHeight="1" x14ac:dyDescent="0.25">
      <c r="A6" s="150" t="s">
        <v>113</v>
      </c>
      <c r="B6" s="150"/>
      <c r="C6" s="150"/>
      <c r="D6" s="150"/>
      <c r="E6" s="150"/>
      <c r="F6" s="150"/>
      <c r="G6" s="151" t="s">
        <v>64</v>
      </c>
      <c r="H6" s="151" t="s">
        <v>65</v>
      </c>
      <c r="I6" s="83" t="s">
        <v>114</v>
      </c>
      <c r="J6" s="151" t="s">
        <v>64</v>
      </c>
      <c r="K6" s="151" t="s">
        <v>65</v>
      </c>
      <c r="L6" s="83" t="s">
        <v>114</v>
      </c>
      <c r="M6" s="151" t="s">
        <v>64</v>
      </c>
      <c r="N6" s="151" t="s">
        <v>65</v>
      </c>
      <c r="O6" s="83" t="s">
        <v>114</v>
      </c>
      <c r="P6" s="151" t="s">
        <v>64</v>
      </c>
      <c r="Q6" s="151" t="s">
        <v>65</v>
      </c>
      <c r="R6" s="83" t="s">
        <v>114</v>
      </c>
      <c r="S6" s="151" t="s">
        <v>64</v>
      </c>
      <c r="T6" s="151" t="s">
        <v>65</v>
      </c>
      <c r="U6" s="83" t="s">
        <v>114</v>
      </c>
    </row>
    <row r="7" spans="1:21" x14ac:dyDescent="0.25">
      <c r="A7" s="84" t="s">
        <v>0</v>
      </c>
      <c r="B7" s="84" t="s">
        <v>66</v>
      </c>
      <c r="C7" s="84" t="s">
        <v>4</v>
      </c>
      <c r="D7" s="84" t="s">
        <v>1</v>
      </c>
      <c r="E7" s="84" t="s">
        <v>64</v>
      </c>
      <c r="F7" s="84" t="s">
        <v>65</v>
      </c>
      <c r="G7" s="152"/>
      <c r="H7" s="152"/>
      <c r="I7" s="85" t="s">
        <v>115</v>
      </c>
      <c r="J7" s="152"/>
      <c r="K7" s="152"/>
      <c r="L7" s="85" t="s">
        <v>115</v>
      </c>
      <c r="M7" s="152"/>
      <c r="N7" s="152"/>
      <c r="O7" s="85" t="s">
        <v>115</v>
      </c>
      <c r="P7" s="152"/>
      <c r="Q7" s="152"/>
      <c r="R7" s="85" t="s">
        <v>115</v>
      </c>
      <c r="S7" s="152"/>
      <c r="T7" s="152"/>
      <c r="U7" s="85" t="s">
        <v>115</v>
      </c>
    </row>
    <row r="8" spans="1:21" s="116" customFormat="1" x14ac:dyDescent="0.25">
      <c r="A8" s="84">
        <v>1</v>
      </c>
      <c r="B8" s="86" t="s">
        <v>128</v>
      </c>
      <c r="C8" s="84"/>
      <c r="D8" s="84"/>
      <c r="E8" s="84"/>
      <c r="F8" s="84"/>
      <c r="G8" s="84"/>
      <c r="H8" s="84"/>
      <c r="I8" s="84"/>
      <c r="J8" s="84"/>
      <c r="K8" s="84"/>
      <c r="L8" s="84"/>
      <c r="M8" s="84"/>
      <c r="N8" s="84"/>
      <c r="O8" s="84"/>
      <c r="P8" s="84"/>
      <c r="Q8" s="84"/>
      <c r="R8" s="84"/>
      <c r="S8" s="84"/>
      <c r="T8" s="84"/>
      <c r="U8" s="84"/>
    </row>
    <row r="9" spans="1:21" ht="51" x14ac:dyDescent="0.25">
      <c r="A9" s="87" t="s">
        <v>129</v>
      </c>
      <c r="B9" s="88" t="s">
        <v>130</v>
      </c>
      <c r="C9" s="87" t="s">
        <v>131</v>
      </c>
      <c r="D9" s="89">
        <v>21.080000000000002</v>
      </c>
      <c r="E9" s="90">
        <v>195789</v>
      </c>
      <c r="F9" s="91">
        <f>ROUND(D9*E9,0)</f>
        <v>4127232</v>
      </c>
      <c r="G9" s="90">
        <v>194027</v>
      </c>
      <c r="H9" s="91">
        <f>ROUND($D9*G9,0)</f>
        <v>4090089</v>
      </c>
      <c r="I9" s="92" t="str">
        <f>+IF(G9&lt;=$E9,"OK","NO OK")</f>
        <v>OK</v>
      </c>
      <c r="J9" s="90">
        <v>192260</v>
      </c>
      <c r="K9" s="91">
        <f t="shared" ref="K9:K58" si="0">ROUND($D9*J9,0)</f>
        <v>4052841</v>
      </c>
      <c r="L9" s="92" t="str">
        <f>+IF(J9&lt;=$E9,"OK","NO OK")</f>
        <v>OK</v>
      </c>
      <c r="M9" s="90">
        <v>194646</v>
      </c>
      <c r="N9" s="91">
        <f t="shared" ref="N9:N58" si="1">ROUND($D9*M9,0)</f>
        <v>4103138</v>
      </c>
      <c r="O9" s="92" t="str">
        <f>+IF(M9&lt;=$E9,"OK","NO OK")</f>
        <v>OK</v>
      </c>
      <c r="P9" s="90"/>
      <c r="Q9" s="91">
        <f t="shared" ref="Q9:Q58" si="2">ROUND($D9*P9,0)</f>
        <v>0</v>
      </c>
      <c r="R9" s="92" t="str">
        <f>+IF(P9&lt;=$E9,"OK","NO OK")</f>
        <v>OK</v>
      </c>
      <c r="S9" s="90">
        <v>195789</v>
      </c>
      <c r="T9" s="91">
        <f t="shared" ref="T9:T58" si="3">ROUND($D9*S9,0)</f>
        <v>4127232</v>
      </c>
      <c r="U9" s="92" t="str">
        <f>+IF(S9&lt;=$E9,"OK","NO OK")</f>
        <v>OK</v>
      </c>
    </row>
    <row r="10" spans="1:21" ht="25.5" x14ac:dyDescent="0.25">
      <c r="A10" s="87" t="s">
        <v>132</v>
      </c>
      <c r="B10" s="88" t="s">
        <v>133</v>
      </c>
      <c r="C10" s="87" t="s">
        <v>56</v>
      </c>
      <c r="D10" s="89">
        <v>75.400000000000006</v>
      </c>
      <c r="E10" s="90">
        <v>55944</v>
      </c>
      <c r="F10" s="91">
        <f t="shared" ref="F10:F75" si="4">ROUND(D10*E10,0)</f>
        <v>4218178</v>
      </c>
      <c r="G10" s="90">
        <v>55441</v>
      </c>
      <c r="H10" s="91">
        <f t="shared" ref="H10:H60" si="5">ROUND($D10*G10,0)</f>
        <v>4180251</v>
      </c>
      <c r="I10" s="92" t="str">
        <f t="shared" ref="I10:I60" si="6">+IF(G10&lt;=$E10,"OK","NO OK")</f>
        <v>OK</v>
      </c>
      <c r="J10" s="90">
        <v>54940</v>
      </c>
      <c r="K10" s="91">
        <f t="shared" si="0"/>
        <v>4142476</v>
      </c>
      <c r="L10" s="92" t="str">
        <f>+IF(J10&lt;=$E10,"OK","NO OK")</f>
        <v>OK</v>
      </c>
      <c r="M10" s="90">
        <v>55617</v>
      </c>
      <c r="N10" s="91">
        <f t="shared" si="1"/>
        <v>4193522</v>
      </c>
      <c r="O10" s="92" t="str">
        <f t="shared" ref="O10:O58" si="7">+IF(M10&lt;=$E10,"OK","NO OK")</f>
        <v>OK</v>
      </c>
      <c r="P10" s="90"/>
      <c r="Q10" s="91">
        <f t="shared" si="2"/>
        <v>0</v>
      </c>
      <c r="R10" s="92" t="str">
        <f t="shared" ref="R10:R58" si="8">+IF(P10&lt;=$E10,"OK","NO OK")</f>
        <v>OK</v>
      </c>
      <c r="S10" s="90">
        <v>55944</v>
      </c>
      <c r="T10" s="91">
        <f t="shared" si="3"/>
        <v>4218178</v>
      </c>
      <c r="U10" s="92" t="str">
        <f t="shared" ref="U10:U58" si="9">+IF(S10&lt;=$E10,"OK","NO OK")</f>
        <v>OK</v>
      </c>
    </row>
    <row r="11" spans="1:21" ht="15" x14ac:dyDescent="0.25">
      <c r="A11" s="87" t="s">
        <v>134</v>
      </c>
      <c r="B11" s="88" t="s">
        <v>135</v>
      </c>
      <c r="C11" s="87" t="s">
        <v>131</v>
      </c>
      <c r="D11" s="89">
        <v>117.65</v>
      </c>
      <c r="E11" s="90">
        <v>11958</v>
      </c>
      <c r="F11" s="91">
        <f t="shared" si="4"/>
        <v>1406859</v>
      </c>
      <c r="G11" s="90">
        <v>11850</v>
      </c>
      <c r="H11" s="91">
        <f t="shared" si="5"/>
        <v>1394153</v>
      </c>
      <c r="I11" s="92" t="str">
        <f t="shared" si="6"/>
        <v>OK</v>
      </c>
      <c r="J11" s="90">
        <v>11740</v>
      </c>
      <c r="K11" s="91">
        <f t="shared" si="0"/>
        <v>1381211</v>
      </c>
      <c r="L11" s="92" t="str">
        <f t="shared" ref="L11:L58" si="10">+IF(J11&lt;=$E11,"OK","NO OK")</f>
        <v>OK</v>
      </c>
      <c r="M11" s="90">
        <v>11888</v>
      </c>
      <c r="N11" s="91">
        <f t="shared" si="1"/>
        <v>1398623</v>
      </c>
      <c r="O11" s="92" t="str">
        <f t="shared" si="7"/>
        <v>OK</v>
      </c>
      <c r="P11" s="90"/>
      <c r="Q11" s="91">
        <f t="shared" si="2"/>
        <v>0</v>
      </c>
      <c r="R11" s="92" t="str">
        <f t="shared" si="8"/>
        <v>OK</v>
      </c>
      <c r="S11" s="90">
        <v>11958</v>
      </c>
      <c r="T11" s="91">
        <f t="shared" si="3"/>
        <v>1406859</v>
      </c>
      <c r="U11" s="92" t="str">
        <f t="shared" si="9"/>
        <v>OK</v>
      </c>
    </row>
    <row r="12" spans="1:21" ht="25.5" x14ac:dyDescent="0.25">
      <c r="A12" s="87" t="s">
        <v>136</v>
      </c>
      <c r="B12" s="88" t="s">
        <v>137</v>
      </c>
      <c r="C12" s="87" t="s">
        <v>56</v>
      </c>
      <c r="D12" s="89">
        <v>191.42</v>
      </c>
      <c r="E12" s="90">
        <v>73760</v>
      </c>
      <c r="F12" s="91">
        <f t="shared" si="4"/>
        <v>14119139</v>
      </c>
      <c r="G12" s="90">
        <v>73096</v>
      </c>
      <c r="H12" s="91">
        <f t="shared" si="5"/>
        <v>13992036</v>
      </c>
      <c r="I12" s="92" t="str">
        <f t="shared" si="6"/>
        <v>OK</v>
      </c>
      <c r="J12" s="90">
        <v>72430</v>
      </c>
      <c r="K12" s="91">
        <f t="shared" si="0"/>
        <v>13864551</v>
      </c>
      <c r="L12" s="92" t="str">
        <f t="shared" si="10"/>
        <v>OK</v>
      </c>
      <c r="M12" s="90">
        <v>73329</v>
      </c>
      <c r="N12" s="91">
        <f t="shared" si="1"/>
        <v>14036637</v>
      </c>
      <c r="O12" s="92" t="str">
        <f t="shared" si="7"/>
        <v>OK</v>
      </c>
      <c r="P12" s="90"/>
      <c r="Q12" s="91">
        <f t="shared" si="2"/>
        <v>0</v>
      </c>
      <c r="R12" s="92" t="str">
        <f t="shared" si="8"/>
        <v>OK</v>
      </c>
      <c r="S12" s="90">
        <v>73760</v>
      </c>
      <c r="T12" s="91">
        <f t="shared" si="3"/>
        <v>14119139</v>
      </c>
      <c r="U12" s="92" t="str">
        <f t="shared" si="9"/>
        <v>OK</v>
      </c>
    </row>
    <row r="13" spans="1:21" ht="25.5" x14ac:dyDescent="0.25">
      <c r="A13" s="87" t="s">
        <v>138</v>
      </c>
      <c r="B13" s="88" t="s">
        <v>139</v>
      </c>
      <c r="C13" s="87" t="s">
        <v>56</v>
      </c>
      <c r="D13" s="89">
        <v>158.24</v>
      </c>
      <c r="E13" s="90">
        <v>79333</v>
      </c>
      <c r="F13" s="91">
        <f t="shared" si="4"/>
        <v>12553654</v>
      </c>
      <c r="G13" s="90">
        <v>78619</v>
      </c>
      <c r="H13" s="91">
        <f t="shared" si="5"/>
        <v>12440671</v>
      </c>
      <c r="I13" s="92" t="str">
        <f t="shared" si="6"/>
        <v>OK</v>
      </c>
      <c r="J13" s="90">
        <v>77910</v>
      </c>
      <c r="K13" s="91">
        <f t="shared" si="0"/>
        <v>12328478</v>
      </c>
      <c r="L13" s="92" t="str">
        <f t="shared" si="10"/>
        <v>OK</v>
      </c>
      <c r="M13" s="90">
        <v>78870</v>
      </c>
      <c r="N13" s="91">
        <f t="shared" si="1"/>
        <v>12480389</v>
      </c>
      <c r="O13" s="92" t="str">
        <f t="shared" si="7"/>
        <v>OK</v>
      </c>
      <c r="P13" s="90"/>
      <c r="Q13" s="91">
        <f t="shared" si="2"/>
        <v>0</v>
      </c>
      <c r="R13" s="92" t="str">
        <f t="shared" si="8"/>
        <v>OK</v>
      </c>
      <c r="S13" s="90">
        <v>79333</v>
      </c>
      <c r="T13" s="91">
        <f t="shared" si="3"/>
        <v>12553654</v>
      </c>
      <c r="U13" s="92" t="str">
        <f t="shared" si="9"/>
        <v>OK</v>
      </c>
    </row>
    <row r="14" spans="1:21" ht="15" x14ac:dyDescent="0.25">
      <c r="A14" s="87" t="s">
        <v>140</v>
      </c>
      <c r="B14" s="88" t="s">
        <v>141</v>
      </c>
      <c r="C14" s="87" t="s">
        <v>56</v>
      </c>
      <c r="D14" s="89">
        <v>158.24</v>
      </c>
      <c r="E14" s="90">
        <v>42009</v>
      </c>
      <c r="F14" s="91">
        <f t="shared" si="4"/>
        <v>6647504</v>
      </c>
      <c r="G14" s="90">
        <v>41631</v>
      </c>
      <c r="H14" s="91">
        <f t="shared" si="5"/>
        <v>6587689</v>
      </c>
      <c r="I14" s="92" t="str">
        <f t="shared" si="6"/>
        <v>OK</v>
      </c>
      <c r="J14" s="90">
        <v>41250</v>
      </c>
      <c r="K14" s="91">
        <f t="shared" si="0"/>
        <v>6527400</v>
      </c>
      <c r="L14" s="92" t="str">
        <f t="shared" si="10"/>
        <v>OK</v>
      </c>
      <c r="M14" s="90">
        <v>41764</v>
      </c>
      <c r="N14" s="91">
        <f t="shared" si="1"/>
        <v>6608735</v>
      </c>
      <c r="O14" s="92" t="str">
        <f t="shared" si="7"/>
        <v>OK</v>
      </c>
      <c r="P14" s="90"/>
      <c r="Q14" s="91">
        <f t="shared" si="2"/>
        <v>0</v>
      </c>
      <c r="R14" s="92" t="str">
        <f t="shared" si="8"/>
        <v>OK</v>
      </c>
      <c r="S14" s="90">
        <v>42000</v>
      </c>
      <c r="T14" s="91">
        <f t="shared" si="3"/>
        <v>6646080</v>
      </c>
      <c r="U14" s="92" t="str">
        <f t="shared" si="9"/>
        <v>OK</v>
      </c>
    </row>
    <row r="15" spans="1:21" ht="38.25" x14ac:dyDescent="0.25">
      <c r="A15" s="87" t="s">
        <v>142</v>
      </c>
      <c r="B15" s="88" t="s">
        <v>143</v>
      </c>
      <c r="C15" s="87" t="s">
        <v>56</v>
      </c>
      <c r="D15" s="89">
        <v>106.99999999999999</v>
      </c>
      <c r="E15" s="90">
        <v>56501</v>
      </c>
      <c r="F15" s="91">
        <f t="shared" si="4"/>
        <v>6045607</v>
      </c>
      <c r="G15" s="90">
        <v>55992</v>
      </c>
      <c r="H15" s="91">
        <f t="shared" si="5"/>
        <v>5991144</v>
      </c>
      <c r="I15" s="92" t="str">
        <f t="shared" si="6"/>
        <v>OK</v>
      </c>
      <c r="J15" s="90">
        <v>55480</v>
      </c>
      <c r="K15" s="91">
        <f t="shared" si="0"/>
        <v>5936360</v>
      </c>
      <c r="L15" s="92" t="str">
        <f t="shared" si="10"/>
        <v>OK</v>
      </c>
      <c r="M15" s="90">
        <v>56171</v>
      </c>
      <c r="N15" s="91">
        <f t="shared" si="1"/>
        <v>6010297</v>
      </c>
      <c r="O15" s="92" t="str">
        <f t="shared" si="7"/>
        <v>OK</v>
      </c>
      <c r="P15" s="90"/>
      <c r="Q15" s="91">
        <f t="shared" si="2"/>
        <v>0</v>
      </c>
      <c r="R15" s="92" t="str">
        <f t="shared" si="8"/>
        <v>OK</v>
      </c>
      <c r="S15" s="90">
        <v>56000</v>
      </c>
      <c r="T15" s="91">
        <f t="shared" si="3"/>
        <v>5992000</v>
      </c>
      <c r="U15" s="92" t="str">
        <f t="shared" si="9"/>
        <v>OK</v>
      </c>
    </row>
    <row r="16" spans="1:21" ht="15" x14ac:dyDescent="0.25">
      <c r="A16" s="87" t="s">
        <v>144</v>
      </c>
      <c r="B16" s="88" t="s">
        <v>145</v>
      </c>
      <c r="C16" s="87" t="s">
        <v>131</v>
      </c>
      <c r="D16" s="89">
        <v>120</v>
      </c>
      <c r="E16" s="90">
        <v>19329</v>
      </c>
      <c r="F16" s="91">
        <f t="shared" si="4"/>
        <v>2319480</v>
      </c>
      <c r="G16" s="90">
        <v>19155</v>
      </c>
      <c r="H16" s="91">
        <f t="shared" si="5"/>
        <v>2298600</v>
      </c>
      <c r="I16" s="92" t="str">
        <f t="shared" si="6"/>
        <v>OK</v>
      </c>
      <c r="J16" s="90">
        <v>18980</v>
      </c>
      <c r="K16" s="91">
        <f t="shared" si="0"/>
        <v>2277600</v>
      </c>
      <c r="L16" s="92" t="str">
        <f t="shared" si="10"/>
        <v>OK</v>
      </c>
      <c r="M16" s="90">
        <v>19216</v>
      </c>
      <c r="N16" s="91">
        <f t="shared" si="1"/>
        <v>2305920</v>
      </c>
      <c r="O16" s="92" t="str">
        <f t="shared" si="7"/>
        <v>OK</v>
      </c>
      <c r="P16" s="90"/>
      <c r="Q16" s="91">
        <f t="shared" si="2"/>
        <v>0</v>
      </c>
      <c r="R16" s="92" t="str">
        <f t="shared" si="8"/>
        <v>OK</v>
      </c>
      <c r="S16" s="90">
        <v>19329</v>
      </c>
      <c r="T16" s="91">
        <f t="shared" si="3"/>
        <v>2319480</v>
      </c>
      <c r="U16" s="92" t="str">
        <f t="shared" si="9"/>
        <v>OK</v>
      </c>
    </row>
    <row r="17" spans="1:21" ht="15" x14ac:dyDescent="0.25">
      <c r="A17" s="87" t="s">
        <v>146</v>
      </c>
      <c r="B17" s="88" t="s">
        <v>147</v>
      </c>
      <c r="C17" s="87" t="s">
        <v>56</v>
      </c>
      <c r="D17" s="89">
        <v>150</v>
      </c>
      <c r="E17" s="90">
        <v>23700</v>
      </c>
      <c r="F17" s="91">
        <f t="shared" si="4"/>
        <v>3555000</v>
      </c>
      <c r="G17" s="90">
        <v>23487</v>
      </c>
      <c r="H17" s="91">
        <f t="shared" si="5"/>
        <v>3523050</v>
      </c>
      <c r="I17" s="92" t="str">
        <f t="shared" si="6"/>
        <v>OK</v>
      </c>
      <c r="J17" s="90">
        <v>23270</v>
      </c>
      <c r="K17" s="91">
        <f t="shared" si="0"/>
        <v>3490500</v>
      </c>
      <c r="L17" s="92" t="str">
        <f t="shared" si="10"/>
        <v>OK</v>
      </c>
      <c r="M17" s="90">
        <v>23562</v>
      </c>
      <c r="N17" s="91">
        <f t="shared" si="1"/>
        <v>3534300</v>
      </c>
      <c r="O17" s="92" t="str">
        <f t="shared" si="7"/>
        <v>OK</v>
      </c>
      <c r="P17" s="90"/>
      <c r="Q17" s="91">
        <f t="shared" si="2"/>
        <v>0</v>
      </c>
      <c r="R17" s="92" t="str">
        <f t="shared" si="8"/>
        <v>OK</v>
      </c>
      <c r="S17" s="90">
        <v>23700</v>
      </c>
      <c r="T17" s="91">
        <f t="shared" si="3"/>
        <v>3555000</v>
      </c>
      <c r="U17" s="92" t="str">
        <f t="shared" si="9"/>
        <v>OK</v>
      </c>
    </row>
    <row r="18" spans="1:21" s="116" customFormat="1" ht="15" x14ac:dyDescent="0.25">
      <c r="A18" s="84">
        <v>2</v>
      </c>
      <c r="B18" s="112" t="s">
        <v>148</v>
      </c>
      <c r="C18" s="84"/>
      <c r="D18" s="113"/>
      <c r="E18" s="114"/>
      <c r="F18" s="94"/>
      <c r="G18" s="114"/>
      <c r="H18" s="94"/>
      <c r="I18" s="115"/>
      <c r="J18" s="114"/>
      <c r="K18" s="94"/>
      <c r="L18" s="115"/>
      <c r="M18" s="114"/>
      <c r="N18" s="94"/>
      <c r="O18" s="115"/>
      <c r="P18" s="114"/>
      <c r="Q18" s="94"/>
      <c r="R18" s="115"/>
      <c r="S18" s="114"/>
      <c r="T18" s="94"/>
      <c r="U18" s="115"/>
    </row>
    <row r="19" spans="1:21" ht="25.5" x14ac:dyDescent="0.25">
      <c r="A19" s="87">
        <v>2.0099999999999998</v>
      </c>
      <c r="B19" s="88" t="s">
        <v>149</v>
      </c>
      <c r="C19" s="87" t="s">
        <v>4</v>
      </c>
      <c r="D19" s="89">
        <v>4</v>
      </c>
      <c r="E19" s="90">
        <v>435700</v>
      </c>
      <c r="F19" s="91">
        <f t="shared" si="4"/>
        <v>1742800</v>
      </c>
      <c r="G19" s="90">
        <v>431779</v>
      </c>
      <c r="H19" s="91">
        <f t="shared" si="5"/>
        <v>1727116</v>
      </c>
      <c r="I19" s="92" t="str">
        <f t="shared" si="6"/>
        <v>OK</v>
      </c>
      <c r="J19" s="90">
        <v>427860</v>
      </c>
      <c r="K19" s="91">
        <f t="shared" si="0"/>
        <v>1711440</v>
      </c>
      <c r="L19" s="92" t="str">
        <f t="shared" si="10"/>
        <v>OK</v>
      </c>
      <c r="M19" s="90">
        <v>433156</v>
      </c>
      <c r="N19" s="91">
        <f t="shared" si="1"/>
        <v>1732624</v>
      </c>
      <c r="O19" s="92" t="str">
        <f t="shared" si="7"/>
        <v>OK</v>
      </c>
      <c r="P19" s="90"/>
      <c r="Q19" s="91">
        <f t="shared" si="2"/>
        <v>0</v>
      </c>
      <c r="R19" s="92" t="str">
        <f t="shared" si="8"/>
        <v>OK</v>
      </c>
      <c r="S19" s="90">
        <v>435700</v>
      </c>
      <c r="T19" s="91">
        <f t="shared" si="3"/>
        <v>1742800</v>
      </c>
      <c r="U19" s="92" t="str">
        <f t="shared" si="9"/>
        <v>OK</v>
      </c>
    </row>
    <row r="20" spans="1:21" ht="38.25" x14ac:dyDescent="0.25">
      <c r="A20" s="87">
        <v>2.02</v>
      </c>
      <c r="B20" s="88" t="s">
        <v>150</v>
      </c>
      <c r="C20" s="87" t="s">
        <v>4</v>
      </c>
      <c r="D20" s="89">
        <v>2</v>
      </c>
      <c r="E20" s="90">
        <v>385000.00000000006</v>
      </c>
      <c r="F20" s="91">
        <f t="shared" si="4"/>
        <v>770000</v>
      </c>
      <c r="G20" s="90">
        <v>381535</v>
      </c>
      <c r="H20" s="91">
        <f t="shared" si="5"/>
        <v>763070</v>
      </c>
      <c r="I20" s="92" t="str">
        <f t="shared" si="6"/>
        <v>OK</v>
      </c>
      <c r="J20" s="90">
        <v>378070</v>
      </c>
      <c r="K20" s="91">
        <f t="shared" si="0"/>
        <v>756140</v>
      </c>
      <c r="L20" s="92" t="str">
        <f t="shared" si="10"/>
        <v>OK</v>
      </c>
      <c r="M20" s="90">
        <v>382752</v>
      </c>
      <c r="N20" s="91">
        <f t="shared" si="1"/>
        <v>765504</v>
      </c>
      <c r="O20" s="92" t="str">
        <f t="shared" si="7"/>
        <v>OK</v>
      </c>
      <c r="P20" s="90"/>
      <c r="Q20" s="91">
        <f t="shared" si="2"/>
        <v>0</v>
      </c>
      <c r="R20" s="92" t="str">
        <f t="shared" si="8"/>
        <v>OK</v>
      </c>
      <c r="S20" s="90">
        <v>385000</v>
      </c>
      <c r="T20" s="91">
        <f t="shared" si="3"/>
        <v>770000</v>
      </c>
      <c r="U20" s="92" t="str">
        <f t="shared" si="9"/>
        <v>OK</v>
      </c>
    </row>
    <row r="21" spans="1:21" ht="15" x14ac:dyDescent="0.25">
      <c r="A21" s="87">
        <v>2.0299999999999998</v>
      </c>
      <c r="B21" s="88" t="s">
        <v>151</v>
      </c>
      <c r="C21" s="87" t="s">
        <v>4</v>
      </c>
      <c r="D21" s="89">
        <v>2</v>
      </c>
      <c r="E21" s="90">
        <v>288200</v>
      </c>
      <c r="F21" s="91">
        <f t="shared" si="4"/>
        <v>576400</v>
      </c>
      <c r="G21" s="90">
        <v>285606</v>
      </c>
      <c r="H21" s="91">
        <f t="shared" si="5"/>
        <v>571212</v>
      </c>
      <c r="I21" s="92" t="str">
        <f t="shared" si="6"/>
        <v>OK</v>
      </c>
      <c r="J21" s="90">
        <v>283010</v>
      </c>
      <c r="K21" s="91">
        <f t="shared" si="0"/>
        <v>566020</v>
      </c>
      <c r="L21" s="92" t="str">
        <f t="shared" si="10"/>
        <v>OK</v>
      </c>
      <c r="M21" s="90">
        <v>286517</v>
      </c>
      <c r="N21" s="91">
        <f t="shared" si="1"/>
        <v>573034</v>
      </c>
      <c r="O21" s="92" t="str">
        <f t="shared" si="7"/>
        <v>OK</v>
      </c>
      <c r="P21" s="90"/>
      <c r="Q21" s="91">
        <f t="shared" si="2"/>
        <v>0</v>
      </c>
      <c r="R21" s="92" t="str">
        <f t="shared" si="8"/>
        <v>OK</v>
      </c>
      <c r="S21" s="90">
        <v>288200</v>
      </c>
      <c r="T21" s="91">
        <f t="shared" si="3"/>
        <v>576400</v>
      </c>
      <c r="U21" s="92" t="str">
        <f t="shared" si="9"/>
        <v>OK</v>
      </c>
    </row>
    <row r="22" spans="1:21" ht="15" x14ac:dyDescent="0.25">
      <c r="A22" s="87">
        <v>2.04</v>
      </c>
      <c r="B22" s="88" t="s">
        <v>152</v>
      </c>
      <c r="C22" s="87" t="s">
        <v>4</v>
      </c>
      <c r="D22" s="89">
        <v>31</v>
      </c>
      <c r="E22" s="90">
        <v>11579</v>
      </c>
      <c r="F22" s="91">
        <f t="shared" si="4"/>
        <v>358949</v>
      </c>
      <c r="G22" s="90">
        <v>11475</v>
      </c>
      <c r="H22" s="91">
        <f t="shared" si="5"/>
        <v>355725</v>
      </c>
      <c r="I22" s="92" t="str">
        <f t="shared" si="6"/>
        <v>OK</v>
      </c>
      <c r="J22" s="90">
        <v>11370</v>
      </c>
      <c r="K22" s="91">
        <f t="shared" si="0"/>
        <v>352470</v>
      </c>
      <c r="L22" s="92" t="str">
        <f t="shared" si="10"/>
        <v>OK</v>
      </c>
      <c r="M22" s="90">
        <v>11511</v>
      </c>
      <c r="N22" s="91">
        <f t="shared" si="1"/>
        <v>356841</v>
      </c>
      <c r="O22" s="92" t="str">
        <f t="shared" si="7"/>
        <v>OK</v>
      </c>
      <c r="P22" s="90"/>
      <c r="Q22" s="91">
        <f t="shared" si="2"/>
        <v>0</v>
      </c>
      <c r="R22" s="92" t="str">
        <f t="shared" si="8"/>
        <v>OK</v>
      </c>
      <c r="S22" s="90">
        <v>11500</v>
      </c>
      <c r="T22" s="91">
        <f t="shared" si="3"/>
        <v>356500</v>
      </c>
      <c r="U22" s="92" t="str">
        <f t="shared" si="9"/>
        <v>OK</v>
      </c>
    </row>
    <row r="23" spans="1:21" ht="15" x14ac:dyDescent="0.25">
      <c r="A23" s="87">
        <v>2.0499999999999998</v>
      </c>
      <c r="B23" s="88" t="s">
        <v>153</v>
      </c>
      <c r="C23" s="87" t="s">
        <v>4</v>
      </c>
      <c r="D23" s="89">
        <v>2</v>
      </c>
      <c r="E23" s="90">
        <v>154949</v>
      </c>
      <c r="F23" s="91">
        <f t="shared" si="4"/>
        <v>309898</v>
      </c>
      <c r="G23" s="90">
        <v>153554</v>
      </c>
      <c r="H23" s="91">
        <f t="shared" si="5"/>
        <v>307108</v>
      </c>
      <c r="I23" s="92" t="str">
        <f t="shared" si="6"/>
        <v>OK</v>
      </c>
      <c r="J23" s="90">
        <v>152160</v>
      </c>
      <c r="K23" s="91">
        <f t="shared" si="0"/>
        <v>304320</v>
      </c>
      <c r="L23" s="92" t="str">
        <f t="shared" si="10"/>
        <v>OK</v>
      </c>
      <c r="M23" s="90">
        <v>154044</v>
      </c>
      <c r="N23" s="91">
        <f t="shared" si="1"/>
        <v>308088</v>
      </c>
      <c r="O23" s="92" t="str">
        <f t="shared" si="7"/>
        <v>OK</v>
      </c>
      <c r="P23" s="90"/>
      <c r="Q23" s="91">
        <f t="shared" si="2"/>
        <v>0</v>
      </c>
      <c r="R23" s="92" t="str">
        <f t="shared" si="8"/>
        <v>OK</v>
      </c>
      <c r="S23" s="90">
        <v>154949</v>
      </c>
      <c r="T23" s="91">
        <f t="shared" si="3"/>
        <v>309898</v>
      </c>
      <c r="U23" s="92" t="str">
        <f t="shared" si="9"/>
        <v>OK</v>
      </c>
    </row>
    <row r="24" spans="1:21" ht="15" x14ac:dyDescent="0.25">
      <c r="A24" s="87">
        <v>2.06</v>
      </c>
      <c r="B24" s="88" t="s">
        <v>154</v>
      </c>
      <c r="C24" s="87" t="s">
        <v>4</v>
      </c>
      <c r="D24" s="89">
        <v>12</v>
      </c>
      <c r="E24" s="90">
        <v>14879</v>
      </c>
      <c r="F24" s="91">
        <f t="shared" si="4"/>
        <v>178548</v>
      </c>
      <c r="G24" s="90">
        <v>14745</v>
      </c>
      <c r="H24" s="91">
        <f t="shared" si="5"/>
        <v>176940</v>
      </c>
      <c r="I24" s="92" t="str">
        <f t="shared" si="6"/>
        <v>OK</v>
      </c>
      <c r="J24" s="90">
        <v>14610</v>
      </c>
      <c r="K24" s="91">
        <f t="shared" si="0"/>
        <v>175320</v>
      </c>
      <c r="L24" s="92" t="str">
        <f t="shared" si="10"/>
        <v>OK</v>
      </c>
      <c r="M24" s="90">
        <v>14792</v>
      </c>
      <c r="N24" s="91">
        <f t="shared" si="1"/>
        <v>177504</v>
      </c>
      <c r="O24" s="92" t="str">
        <f t="shared" si="7"/>
        <v>OK</v>
      </c>
      <c r="P24" s="90"/>
      <c r="Q24" s="91">
        <f t="shared" si="2"/>
        <v>0</v>
      </c>
      <c r="R24" s="92" t="str">
        <f t="shared" si="8"/>
        <v>OK</v>
      </c>
      <c r="S24" s="90">
        <v>14879</v>
      </c>
      <c r="T24" s="91">
        <f t="shared" si="3"/>
        <v>178548</v>
      </c>
      <c r="U24" s="92" t="str">
        <f t="shared" si="9"/>
        <v>OK</v>
      </c>
    </row>
    <row r="25" spans="1:21" ht="15" x14ac:dyDescent="0.25">
      <c r="A25" s="87">
        <v>2.0699999999999998</v>
      </c>
      <c r="B25" s="88" t="s">
        <v>155</v>
      </c>
      <c r="C25" s="87" t="s">
        <v>4</v>
      </c>
      <c r="D25" s="89">
        <v>2</v>
      </c>
      <c r="E25" s="90">
        <v>91669</v>
      </c>
      <c r="F25" s="91">
        <f t="shared" si="4"/>
        <v>183338</v>
      </c>
      <c r="G25" s="90">
        <v>90844</v>
      </c>
      <c r="H25" s="91">
        <f t="shared" si="5"/>
        <v>181688</v>
      </c>
      <c r="I25" s="92" t="str">
        <f t="shared" si="6"/>
        <v>OK</v>
      </c>
      <c r="J25" s="90">
        <v>90020</v>
      </c>
      <c r="K25" s="91">
        <f t="shared" si="0"/>
        <v>180040</v>
      </c>
      <c r="L25" s="92" t="str">
        <f t="shared" si="10"/>
        <v>OK</v>
      </c>
      <c r="M25" s="90">
        <v>91134</v>
      </c>
      <c r="N25" s="91">
        <f t="shared" si="1"/>
        <v>182268</v>
      </c>
      <c r="O25" s="92" t="str">
        <f t="shared" si="7"/>
        <v>OK</v>
      </c>
      <c r="P25" s="90"/>
      <c r="Q25" s="91">
        <f t="shared" si="2"/>
        <v>0</v>
      </c>
      <c r="R25" s="92" t="str">
        <f t="shared" si="8"/>
        <v>OK</v>
      </c>
      <c r="S25" s="90">
        <v>91669</v>
      </c>
      <c r="T25" s="91">
        <f t="shared" si="3"/>
        <v>183338</v>
      </c>
      <c r="U25" s="92" t="str">
        <f t="shared" si="9"/>
        <v>OK</v>
      </c>
    </row>
    <row r="26" spans="1:21" ht="25.5" x14ac:dyDescent="0.25">
      <c r="A26" s="87">
        <v>2.08</v>
      </c>
      <c r="B26" s="88" t="s">
        <v>156</v>
      </c>
      <c r="C26" s="87" t="s">
        <v>4</v>
      </c>
      <c r="D26" s="89">
        <v>1</v>
      </c>
      <c r="E26" s="90">
        <v>196900.00000000003</v>
      </c>
      <c r="F26" s="91">
        <f t="shared" si="4"/>
        <v>196900</v>
      </c>
      <c r="G26" s="90">
        <v>195128</v>
      </c>
      <c r="H26" s="91">
        <f t="shared" si="5"/>
        <v>195128</v>
      </c>
      <c r="I26" s="92" t="str">
        <f t="shared" si="6"/>
        <v>OK</v>
      </c>
      <c r="J26" s="90">
        <v>193360</v>
      </c>
      <c r="K26" s="91">
        <f t="shared" si="0"/>
        <v>193360</v>
      </c>
      <c r="L26" s="92" t="str">
        <f t="shared" si="10"/>
        <v>OK</v>
      </c>
      <c r="M26" s="90">
        <v>195750</v>
      </c>
      <c r="N26" s="91">
        <f t="shared" si="1"/>
        <v>195750</v>
      </c>
      <c r="O26" s="92" t="str">
        <f t="shared" si="7"/>
        <v>OK</v>
      </c>
      <c r="P26" s="90"/>
      <c r="Q26" s="91">
        <f t="shared" si="2"/>
        <v>0</v>
      </c>
      <c r="R26" s="92" t="str">
        <f t="shared" si="8"/>
        <v>OK</v>
      </c>
      <c r="S26" s="90">
        <v>196900</v>
      </c>
      <c r="T26" s="91">
        <f t="shared" si="3"/>
        <v>196900</v>
      </c>
      <c r="U26" s="92" t="str">
        <f t="shared" si="9"/>
        <v>OK</v>
      </c>
    </row>
    <row r="27" spans="1:21" s="116" customFormat="1" ht="15" x14ac:dyDescent="0.25">
      <c r="A27" s="84">
        <v>3</v>
      </c>
      <c r="B27" s="112" t="s">
        <v>157</v>
      </c>
      <c r="C27" s="84"/>
      <c r="D27" s="113"/>
      <c r="E27" s="114"/>
      <c r="F27" s="94"/>
      <c r="G27" s="114"/>
      <c r="H27" s="94"/>
      <c r="I27" s="115"/>
      <c r="J27" s="114"/>
      <c r="K27" s="94"/>
      <c r="L27" s="115"/>
      <c r="M27" s="114"/>
      <c r="N27" s="94"/>
      <c r="O27" s="115"/>
      <c r="P27" s="114"/>
      <c r="Q27" s="94"/>
      <c r="R27" s="115"/>
      <c r="S27" s="114"/>
      <c r="T27" s="94"/>
      <c r="U27" s="115"/>
    </row>
    <row r="28" spans="1:21" ht="25.5" x14ac:dyDescent="0.25">
      <c r="A28" s="87" t="s">
        <v>158</v>
      </c>
      <c r="B28" s="88" t="s">
        <v>159</v>
      </c>
      <c r="C28" s="87" t="s">
        <v>56</v>
      </c>
      <c r="D28" s="89">
        <v>17.21</v>
      </c>
      <c r="E28" s="90">
        <v>306078</v>
      </c>
      <c r="F28" s="91">
        <f t="shared" si="4"/>
        <v>5267602</v>
      </c>
      <c r="G28" s="90">
        <v>303323</v>
      </c>
      <c r="H28" s="91">
        <f t="shared" si="5"/>
        <v>5220189</v>
      </c>
      <c r="I28" s="92" t="str">
        <f t="shared" si="6"/>
        <v>OK</v>
      </c>
      <c r="J28" s="90">
        <v>300570</v>
      </c>
      <c r="K28" s="91">
        <f t="shared" si="0"/>
        <v>5172810</v>
      </c>
      <c r="L28" s="92" t="str">
        <f t="shared" si="10"/>
        <v>OK</v>
      </c>
      <c r="M28" s="90">
        <v>304291</v>
      </c>
      <c r="N28" s="91">
        <f t="shared" si="1"/>
        <v>5236848</v>
      </c>
      <c r="O28" s="92" t="str">
        <f t="shared" si="7"/>
        <v>OK</v>
      </c>
      <c r="P28" s="90"/>
      <c r="Q28" s="91">
        <f t="shared" si="2"/>
        <v>0</v>
      </c>
      <c r="R28" s="92" t="str">
        <f t="shared" si="8"/>
        <v>OK</v>
      </c>
      <c r="S28" s="90">
        <v>306078</v>
      </c>
      <c r="T28" s="91">
        <f t="shared" si="3"/>
        <v>5267602</v>
      </c>
      <c r="U28" s="92" t="str">
        <f t="shared" si="9"/>
        <v>OK</v>
      </c>
    </row>
    <row r="29" spans="1:21" ht="25.5" x14ac:dyDescent="0.25">
      <c r="A29" s="87" t="s">
        <v>160</v>
      </c>
      <c r="B29" s="88" t="s">
        <v>161</v>
      </c>
      <c r="C29" s="87" t="s">
        <v>56</v>
      </c>
      <c r="D29" s="89">
        <v>34.78</v>
      </c>
      <c r="E29" s="90">
        <v>382478</v>
      </c>
      <c r="F29" s="91">
        <f t="shared" si="4"/>
        <v>13302585</v>
      </c>
      <c r="G29" s="90">
        <v>379036</v>
      </c>
      <c r="H29" s="91">
        <f t="shared" si="5"/>
        <v>13182872</v>
      </c>
      <c r="I29" s="92" t="str">
        <f t="shared" si="6"/>
        <v>OK</v>
      </c>
      <c r="J29" s="90">
        <v>375590</v>
      </c>
      <c r="K29" s="91">
        <f t="shared" si="0"/>
        <v>13063020</v>
      </c>
      <c r="L29" s="92" t="str">
        <f t="shared" si="10"/>
        <v>OK</v>
      </c>
      <c r="M29" s="90">
        <v>380245</v>
      </c>
      <c r="N29" s="91">
        <f t="shared" si="1"/>
        <v>13224921</v>
      </c>
      <c r="O29" s="92" t="str">
        <f t="shared" si="7"/>
        <v>OK</v>
      </c>
      <c r="P29" s="90"/>
      <c r="Q29" s="91">
        <f t="shared" si="2"/>
        <v>0</v>
      </c>
      <c r="R29" s="92" t="str">
        <f t="shared" si="8"/>
        <v>OK</v>
      </c>
      <c r="S29" s="90">
        <v>382478</v>
      </c>
      <c r="T29" s="91">
        <f t="shared" si="3"/>
        <v>13302585</v>
      </c>
      <c r="U29" s="92" t="str">
        <f t="shared" si="9"/>
        <v>OK</v>
      </c>
    </row>
    <row r="30" spans="1:21" ht="25.5" x14ac:dyDescent="0.25">
      <c r="A30" s="87" t="s">
        <v>162</v>
      </c>
      <c r="B30" s="88" t="s">
        <v>163</v>
      </c>
      <c r="C30" s="87" t="s">
        <v>4</v>
      </c>
      <c r="D30" s="89">
        <v>7</v>
      </c>
      <c r="E30" s="90">
        <v>132501</v>
      </c>
      <c r="F30" s="91">
        <f t="shared" si="4"/>
        <v>927507</v>
      </c>
      <c r="G30" s="90">
        <v>131308</v>
      </c>
      <c r="H30" s="91">
        <f t="shared" si="5"/>
        <v>919156</v>
      </c>
      <c r="I30" s="92" t="str">
        <f t="shared" si="6"/>
        <v>OK</v>
      </c>
      <c r="J30" s="90">
        <v>130120</v>
      </c>
      <c r="K30" s="91">
        <f t="shared" si="0"/>
        <v>910840</v>
      </c>
      <c r="L30" s="92" t="str">
        <f t="shared" si="10"/>
        <v>OK</v>
      </c>
      <c r="M30" s="90">
        <v>131727</v>
      </c>
      <c r="N30" s="91">
        <f t="shared" si="1"/>
        <v>922089</v>
      </c>
      <c r="O30" s="92" t="str">
        <f t="shared" si="7"/>
        <v>OK</v>
      </c>
      <c r="P30" s="90"/>
      <c r="Q30" s="91">
        <f t="shared" si="2"/>
        <v>0</v>
      </c>
      <c r="R30" s="92" t="str">
        <f t="shared" si="8"/>
        <v>OK</v>
      </c>
      <c r="S30" s="90">
        <v>132501</v>
      </c>
      <c r="T30" s="91">
        <f t="shared" si="3"/>
        <v>927507</v>
      </c>
      <c r="U30" s="92" t="str">
        <f t="shared" si="9"/>
        <v>OK</v>
      </c>
    </row>
    <row r="31" spans="1:21" ht="63.75" x14ac:dyDescent="0.25">
      <c r="A31" s="87" t="s">
        <v>164</v>
      </c>
      <c r="B31" s="88" t="s">
        <v>165</v>
      </c>
      <c r="C31" s="87" t="s">
        <v>56</v>
      </c>
      <c r="D31" s="89">
        <v>3.6</v>
      </c>
      <c r="E31" s="90">
        <v>839000</v>
      </c>
      <c r="F31" s="91">
        <f t="shared" si="4"/>
        <v>3020400</v>
      </c>
      <c r="G31" s="90">
        <v>831449</v>
      </c>
      <c r="H31" s="91">
        <f t="shared" si="5"/>
        <v>2993216</v>
      </c>
      <c r="I31" s="92" t="str">
        <f t="shared" si="6"/>
        <v>OK</v>
      </c>
      <c r="J31" s="90">
        <v>823900</v>
      </c>
      <c r="K31" s="91">
        <f t="shared" si="0"/>
        <v>2966040</v>
      </c>
      <c r="L31" s="92" t="str">
        <f t="shared" si="10"/>
        <v>OK</v>
      </c>
      <c r="M31" s="90">
        <v>834102</v>
      </c>
      <c r="N31" s="91">
        <f t="shared" si="1"/>
        <v>3002767</v>
      </c>
      <c r="O31" s="92" t="str">
        <f t="shared" si="7"/>
        <v>OK</v>
      </c>
      <c r="P31" s="90"/>
      <c r="Q31" s="91">
        <f t="shared" si="2"/>
        <v>0</v>
      </c>
      <c r="R31" s="92" t="str">
        <f t="shared" si="8"/>
        <v>OK</v>
      </c>
      <c r="S31" s="90">
        <v>839000</v>
      </c>
      <c r="T31" s="91">
        <f t="shared" si="3"/>
        <v>3020400</v>
      </c>
      <c r="U31" s="92" t="str">
        <f t="shared" si="9"/>
        <v>OK</v>
      </c>
    </row>
    <row r="32" spans="1:21" ht="25.5" x14ac:dyDescent="0.25">
      <c r="A32" s="87" t="s">
        <v>166</v>
      </c>
      <c r="B32" s="88" t="s">
        <v>167</v>
      </c>
      <c r="C32" s="87" t="s">
        <v>19</v>
      </c>
      <c r="D32" s="89">
        <v>1</v>
      </c>
      <c r="E32" s="90">
        <v>200000</v>
      </c>
      <c r="F32" s="91">
        <f t="shared" si="4"/>
        <v>200000</v>
      </c>
      <c r="G32" s="90">
        <v>198200</v>
      </c>
      <c r="H32" s="91">
        <f t="shared" si="5"/>
        <v>198200</v>
      </c>
      <c r="I32" s="92" t="str">
        <f t="shared" si="6"/>
        <v>OK</v>
      </c>
      <c r="J32" s="90">
        <v>196400</v>
      </c>
      <c r="K32" s="91">
        <f t="shared" si="0"/>
        <v>196400</v>
      </c>
      <c r="L32" s="92" t="str">
        <f t="shared" si="10"/>
        <v>OK</v>
      </c>
      <c r="M32" s="90">
        <v>198832</v>
      </c>
      <c r="N32" s="91">
        <f t="shared" si="1"/>
        <v>198832</v>
      </c>
      <c r="O32" s="92" t="str">
        <f t="shared" si="7"/>
        <v>OK</v>
      </c>
      <c r="P32" s="90"/>
      <c r="Q32" s="91">
        <f t="shared" si="2"/>
        <v>0</v>
      </c>
      <c r="R32" s="92" t="str">
        <f t="shared" si="8"/>
        <v>OK</v>
      </c>
      <c r="S32" s="90">
        <v>200000</v>
      </c>
      <c r="T32" s="91">
        <f t="shared" si="3"/>
        <v>200000</v>
      </c>
      <c r="U32" s="92" t="str">
        <f t="shared" si="9"/>
        <v>OK</v>
      </c>
    </row>
    <row r="33" spans="1:21" s="116" customFormat="1" ht="15" x14ac:dyDescent="0.25">
      <c r="A33" s="84">
        <v>4</v>
      </c>
      <c r="B33" s="112" t="s">
        <v>168</v>
      </c>
      <c r="C33" s="84"/>
      <c r="D33" s="113"/>
      <c r="E33" s="114"/>
      <c r="F33" s="94"/>
      <c r="G33" s="114"/>
      <c r="H33" s="94"/>
      <c r="I33" s="115"/>
      <c r="J33" s="114"/>
      <c r="K33" s="94"/>
      <c r="L33" s="115"/>
      <c r="M33" s="114"/>
      <c r="N33" s="94"/>
      <c r="O33" s="115"/>
      <c r="P33" s="114"/>
      <c r="Q33" s="94"/>
      <c r="R33" s="115"/>
      <c r="S33" s="114"/>
      <c r="T33" s="94"/>
      <c r="U33" s="115"/>
    </row>
    <row r="34" spans="1:21" s="116" customFormat="1" ht="15" x14ac:dyDescent="0.25">
      <c r="A34" s="84">
        <v>4.0999999999999996</v>
      </c>
      <c r="B34" s="112" t="s">
        <v>169</v>
      </c>
      <c r="C34" s="84"/>
      <c r="D34" s="113"/>
      <c r="E34" s="114"/>
      <c r="F34" s="94"/>
      <c r="G34" s="114"/>
      <c r="H34" s="94"/>
      <c r="I34" s="115"/>
      <c r="J34" s="114"/>
      <c r="K34" s="94"/>
      <c r="L34" s="115"/>
      <c r="M34" s="114"/>
      <c r="N34" s="94"/>
      <c r="O34" s="115"/>
      <c r="P34" s="114"/>
      <c r="Q34" s="94"/>
      <c r="R34" s="115"/>
      <c r="S34" s="114"/>
      <c r="T34" s="94"/>
      <c r="U34" s="115"/>
    </row>
    <row r="35" spans="1:21" ht="102" x14ac:dyDescent="0.25">
      <c r="A35" s="87" t="s">
        <v>170</v>
      </c>
      <c r="B35" s="88" t="s">
        <v>171</v>
      </c>
      <c r="C35" s="87" t="s">
        <v>4</v>
      </c>
      <c r="D35" s="89">
        <v>19</v>
      </c>
      <c r="E35" s="90">
        <v>87830.2</v>
      </c>
      <c r="F35" s="91">
        <f t="shared" si="4"/>
        <v>1668774</v>
      </c>
      <c r="G35" s="90">
        <v>87040</v>
      </c>
      <c r="H35" s="91">
        <f t="shared" si="5"/>
        <v>1653760</v>
      </c>
      <c r="I35" s="92" t="str">
        <f t="shared" si="6"/>
        <v>OK</v>
      </c>
      <c r="J35" s="90">
        <v>86250</v>
      </c>
      <c r="K35" s="91">
        <f t="shared" si="0"/>
        <v>1638750</v>
      </c>
      <c r="L35" s="92" t="str">
        <f t="shared" si="10"/>
        <v>OK</v>
      </c>
      <c r="M35" s="90">
        <v>87317</v>
      </c>
      <c r="N35" s="91">
        <f t="shared" si="1"/>
        <v>1659023</v>
      </c>
      <c r="O35" s="92" t="str">
        <f t="shared" si="7"/>
        <v>OK</v>
      </c>
      <c r="P35" s="90"/>
      <c r="Q35" s="91">
        <f t="shared" si="2"/>
        <v>0</v>
      </c>
      <c r="R35" s="92" t="str">
        <f t="shared" si="8"/>
        <v>OK</v>
      </c>
      <c r="S35" s="90">
        <v>87500</v>
      </c>
      <c r="T35" s="91">
        <f t="shared" si="3"/>
        <v>1662500</v>
      </c>
      <c r="U35" s="92" t="str">
        <f t="shared" si="9"/>
        <v>OK</v>
      </c>
    </row>
    <row r="36" spans="1:21" ht="76.5" x14ac:dyDescent="0.25">
      <c r="A36" s="87" t="s">
        <v>172</v>
      </c>
      <c r="B36" s="88" t="s">
        <v>173</v>
      </c>
      <c r="C36" s="87" t="s">
        <v>4</v>
      </c>
      <c r="D36" s="89">
        <v>7</v>
      </c>
      <c r="E36" s="90">
        <v>103704</v>
      </c>
      <c r="F36" s="91">
        <f t="shared" si="4"/>
        <v>725928</v>
      </c>
      <c r="G36" s="90">
        <v>102771</v>
      </c>
      <c r="H36" s="91">
        <f t="shared" si="5"/>
        <v>719397</v>
      </c>
      <c r="I36" s="92" t="str">
        <f t="shared" si="6"/>
        <v>OK</v>
      </c>
      <c r="J36" s="90">
        <v>101840</v>
      </c>
      <c r="K36" s="91">
        <f t="shared" si="0"/>
        <v>712880</v>
      </c>
      <c r="L36" s="92" t="str">
        <f t="shared" si="10"/>
        <v>OK</v>
      </c>
      <c r="M36" s="90">
        <v>103099</v>
      </c>
      <c r="N36" s="91">
        <f t="shared" si="1"/>
        <v>721693</v>
      </c>
      <c r="O36" s="92" t="str">
        <f t="shared" si="7"/>
        <v>OK</v>
      </c>
      <c r="P36" s="90"/>
      <c r="Q36" s="91">
        <f t="shared" si="2"/>
        <v>0</v>
      </c>
      <c r="R36" s="92" t="str">
        <f t="shared" si="8"/>
        <v>OK</v>
      </c>
      <c r="S36" s="90">
        <v>103704</v>
      </c>
      <c r="T36" s="91">
        <f t="shared" si="3"/>
        <v>725928</v>
      </c>
      <c r="U36" s="92" t="str">
        <f t="shared" si="9"/>
        <v>OK</v>
      </c>
    </row>
    <row r="37" spans="1:21" ht="76.5" x14ac:dyDescent="0.25">
      <c r="A37" s="87" t="s">
        <v>174</v>
      </c>
      <c r="B37" s="88" t="s">
        <v>175</v>
      </c>
      <c r="C37" s="87" t="s">
        <v>4</v>
      </c>
      <c r="D37" s="89">
        <v>1</v>
      </c>
      <c r="E37" s="90">
        <v>127248</v>
      </c>
      <c r="F37" s="91">
        <f t="shared" si="4"/>
        <v>127248</v>
      </c>
      <c r="G37" s="90">
        <v>126103</v>
      </c>
      <c r="H37" s="91">
        <f t="shared" si="5"/>
        <v>126103</v>
      </c>
      <c r="I37" s="92" t="str">
        <f t="shared" si="6"/>
        <v>OK</v>
      </c>
      <c r="J37" s="90">
        <v>124960</v>
      </c>
      <c r="K37" s="91">
        <f t="shared" si="0"/>
        <v>124960</v>
      </c>
      <c r="L37" s="92" t="str">
        <f t="shared" si="10"/>
        <v>OK</v>
      </c>
      <c r="M37" s="90">
        <v>126505</v>
      </c>
      <c r="N37" s="91">
        <f t="shared" si="1"/>
        <v>126505</v>
      </c>
      <c r="O37" s="92" t="str">
        <f t="shared" si="7"/>
        <v>OK</v>
      </c>
      <c r="P37" s="90"/>
      <c r="Q37" s="91">
        <f t="shared" si="2"/>
        <v>0</v>
      </c>
      <c r="R37" s="92" t="str">
        <f t="shared" si="8"/>
        <v>OK</v>
      </c>
      <c r="S37" s="90">
        <v>127248</v>
      </c>
      <c r="T37" s="91">
        <f t="shared" si="3"/>
        <v>127248</v>
      </c>
      <c r="U37" s="92" t="str">
        <f t="shared" si="9"/>
        <v>OK</v>
      </c>
    </row>
    <row r="38" spans="1:21" ht="76.5" x14ac:dyDescent="0.25">
      <c r="A38" s="87" t="s">
        <v>176</v>
      </c>
      <c r="B38" s="88" t="s">
        <v>177</v>
      </c>
      <c r="C38" s="87" t="s">
        <v>4</v>
      </c>
      <c r="D38" s="89">
        <v>2</v>
      </c>
      <c r="E38" s="90">
        <v>108888</v>
      </c>
      <c r="F38" s="91">
        <f t="shared" si="4"/>
        <v>217776</v>
      </c>
      <c r="G38" s="90">
        <v>107908</v>
      </c>
      <c r="H38" s="91">
        <f t="shared" si="5"/>
        <v>215816</v>
      </c>
      <c r="I38" s="92" t="str">
        <f t="shared" si="6"/>
        <v>OK</v>
      </c>
      <c r="J38" s="90">
        <v>106930</v>
      </c>
      <c r="K38" s="91">
        <f t="shared" si="0"/>
        <v>213860</v>
      </c>
      <c r="L38" s="92" t="str">
        <f t="shared" si="10"/>
        <v>OK</v>
      </c>
      <c r="M38" s="90">
        <v>108252</v>
      </c>
      <c r="N38" s="91">
        <f t="shared" si="1"/>
        <v>216504</v>
      </c>
      <c r="O38" s="92" t="str">
        <f t="shared" si="7"/>
        <v>OK</v>
      </c>
      <c r="P38" s="90"/>
      <c r="Q38" s="91">
        <f t="shared" si="2"/>
        <v>0</v>
      </c>
      <c r="R38" s="92" t="str">
        <f t="shared" si="8"/>
        <v>OK</v>
      </c>
      <c r="S38" s="90">
        <v>108888</v>
      </c>
      <c r="T38" s="91">
        <f t="shared" si="3"/>
        <v>217776</v>
      </c>
      <c r="U38" s="92" t="str">
        <f t="shared" si="9"/>
        <v>OK</v>
      </c>
    </row>
    <row r="39" spans="1:21" ht="114.75" x14ac:dyDescent="0.25">
      <c r="A39" s="87" t="s">
        <v>178</v>
      </c>
      <c r="B39" s="88" t="s">
        <v>179</v>
      </c>
      <c r="C39" s="87" t="s">
        <v>4</v>
      </c>
      <c r="D39" s="89">
        <v>2</v>
      </c>
      <c r="E39" s="90">
        <v>75698</v>
      </c>
      <c r="F39" s="91">
        <f t="shared" si="4"/>
        <v>151396</v>
      </c>
      <c r="G39" s="90">
        <v>75017</v>
      </c>
      <c r="H39" s="91">
        <f t="shared" si="5"/>
        <v>150034</v>
      </c>
      <c r="I39" s="92" t="str">
        <f t="shared" si="6"/>
        <v>OK</v>
      </c>
      <c r="J39" s="90">
        <v>74340</v>
      </c>
      <c r="K39" s="91">
        <f t="shared" si="0"/>
        <v>148680</v>
      </c>
      <c r="L39" s="92" t="str">
        <f t="shared" si="10"/>
        <v>OK</v>
      </c>
      <c r="M39" s="90">
        <v>75256</v>
      </c>
      <c r="N39" s="91">
        <f t="shared" si="1"/>
        <v>150512</v>
      </c>
      <c r="O39" s="92" t="str">
        <f t="shared" si="7"/>
        <v>OK</v>
      </c>
      <c r="P39" s="90"/>
      <c r="Q39" s="91">
        <f t="shared" si="2"/>
        <v>0</v>
      </c>
      <c r="R39" s="92" t="str">
        <f t="shared" si="8"/>
        <v>OK</v>
      </c>
      <c r="S39" s="90">
        <v>75600</v>
      </c>
      <c r="T39" s="91">
        <f t="shared" si="3"/>
        <v>151200</v>
      </c>
      <c r="U39" s="92" t="str">
        <f t="shared" si="9"/>
        <v>OK</v>
      </c>
    </row>
    <row r="40" spans="1:21" ht="114.75" x14ac:dyDescent="0.25">
      <c r="A40" s="87" t="s">
        <v>180</v>
      </c>
      <c r="B40" s="88" t="s">
        <v>181</v>
      </c>
      <c r="C40" s="87" t="s">
        <v>4</v>
      </c>
      <c r="D40" s="89">
        <v>14</v>
      </c>
      <c r="E40" s="90">
        <v>69158</v>
      </c>
      <c r="F40" s="91">
        <f t="shared" si="4"/>
        <v>968212</v>
      </c>
      <c r="G40" s="90">
        <v>68536</v>
      </c>
      <c r="H40" s="91">
        <f t="shared" si="5"/>
        <v>959504</v>
      </c>
      <c r="I40" s="92" t="str">
        <f t="shared" si="6"/>
        <v>OK</v>
      </c>
      <c r="J40" s="90">
        <v>67910</v>
      </c>
      <c r="K40" s="91">
        <f t="shared" si="0"/>
        <v>950740</v>
      </c>
      <c r="L40" s="92" t="str">
        <f t="shared" si="10"/>
        <v>OK</v>
      </c>
      <c r="M40" s="90">
        <v>68754</v>
      </c>
      <c r="N40" s="91">
        <f t="shared" si="1"/>
        <v>962556</v>
      </c>
      <c r="O40" s="92" t="str">
        <f t="shared" si="7"/>
        <v>OK</v>
      </c>
      <c r="P40" s="90"/>
      <c r="Q40" s="91">
        <f t="shared" si="2"/>
        <v>0</v>
      </c>
      <c r="R40" s="92" t="str">
        <f t="shared" si="8"/>
        <v>OK</v>
      </c>
      <c r="S40" s="90">
        <v>69000</v>
      </c>
      <c r="T40" s="91">
        <f t="shared" si="3"/>
        <v>966000</v>
      </c>
      <c r="U40" s="92" t="str">
        <f t="shared" si="9"/>
        <v>OK</v>
      </c>
    </row>
    <row r="41" spans="1:21" ht="127.5" x14ac:dyDescent="0.25">
      <c r="A41" s="87" t="s">
        <v>182</v>
      </c>
      <c r="B41" s="88" t="s">
        <v>183</v>
      </c>
      <c r="C41" s="87" t="s">
        <v>4</v>
      </c>
      <c r="D41" s="89">
        <v>3</v>
      </c>
      <c r="E41" s="90">
        <v>153235</v>
      </c>
      <c r="F41" s="91">
        <f t="shared" si="4"/>
        <v>459705</v>
      </c>
      <c r="G41" s="90">
        <v>151856</v>
      </c>
      <c r="H41" s="91">
        <f t="shared" si="5"/>
        <v>455568</v>
      </c>
      <c r="I41" s="92" t="str">
        <f t="shared" si="6"/>
        <v>OK</v>
      </c>
      <c r="J41" s="90">
        <v>150480</v>
      </c>
      <c r="K41" s="91">
        <f t="shared" si="0"/>
        <v>451440</v>
      </c>
      <c r="L41" s="92" t="str">
        <f t="shared" si="10"/>
        <v>OK</v>
      </c>
      <c r="M41" s="90">
        <v>152340</v>
      </c>
      <c r="N41" s="91">
        <f t="shared" si="1"/>
        <v>457020</v>
      </c>
      <c r="O41" s="92" t="str">
        <f t="shared" si="7"/>
        <v>OK</v>
      </c>
      <c r="P41" s="90"/>
      <c r="Q41" s="91">
        <f t="shared" si="2"/>
        <v>0</v>
      </c>
      <c r="R41" s="92" t="str">
        <f t="shared" si="8"/>
        <v>OK</v>
      </c>
      <c r="S41" s="90">
        <v>153235</v>
      </c>
      <c r="T41" s="91">
        <f t="shared" si="3"/>
        <v>459705</v>
      </c>
      <c r="U41" s="92" t="str">
        <f t="shared" si="9"/>
        <v>OK</v>
      </c>
    </row>
    <row r="42" spans="1:21" ht="127.5" x14ac:dyDescent="0.25">
      <c r="A42" s="87" t="s">
        <v>184</v>
      </c>
      <c r="B42" s="88" t="s">
        <v>185</v>
      </c>
      <c r="C42" s="87" t="s">
        <v>4</v>
      </c>
      <c r="D42" s="89">
        <v>7</v>
      </c>
      <c r="E42" s="90">
        <v>124338</v>
      </c>
      <c r="F42" s="91">
        <f t="shared" si="4"/>
        <v>870366</v>
      </c>
      <c r="G42" s="90">
        <v>123219</v>
      </c>
      <c r="H42" s="91">
        <f t="shared" si="5"/>
        <v>862533</v>
      </c>
      <c r="I42" s="92" t="str">
        <f t="shared" si="6"/>
        <v>OK</v>
      </c>
      <c r="J42" s="90">
        <v>122100</v>
      </c>
      <c r="K42" s="91">
        <f t="shared" si="0"/>
        <v>854700</v>
      </c>
      <c r="L42" s="92" t="str">
        <f t="shared" si="10"/>
        <v>OK</v>
      </c>
      <c r="M42" s="90">
        <v>123612</v>
      </c>
      <c r="N42" s="91">
        <f t="shared" si="1"/>
        <v>865284</v>
      </c>
      <c r="O42" s="92" t="str">
        <f t="shared" si="7"/>
        <v>OK</v>
      </c>
      <c r="P42" s="90"/>
      <c r="Q42" s="91">
        <f t="shared" si="2"/>
        <v>0</v>
      </c>
      <c r="R42" s="92" t="str">
        <f t="shared" si="8"/>
        <v>OK</v>
      </c>
      <c r="S42" s="90">
        <v>124338</v>
      </c>
      <c r="T42" s="91">
        <f t="shared" si="3"/>
        <v>870366</v>
      </c>
      <c r="U42" s="92" t="str">
        <f t="shared" si="9"/>
        <v>OK</v>
      </c>
    </row>
    <row r="43" spans="1:21" ht="114.75" x14ac:dyDescent="0.25">
      <c r="A43" s="87" t="s">
        <v>186</v>
      </c>
      <c r="B43" s="88" t="s">
        <v>187</v>
      </c>
      <c r="C43" s="87" t="s">
        <v>4</v>
      </c>
      <c r="D43" s="89">
        <v>4</v>
      </c>
      <c r="E43" s="90">
        <v>177305</v>
      </c>
      <c r="F43" s="91">
        <f t="shared" si="4"/>
        <v>709220</v>
      </c>
      <c r="G43" s="90">
        <v>175709</v>
      </c>
      <c r="H43" s="91">
        <f t="shared" si="5"/>
        <v>702836</v>
      </c>
      <c r="I43" s="92" t="str">
        <f t="shared" si="6"/>
        <v>OK</v>
      </c>
      <c r="J43" s="90">
        <v>174110</v>
      </c>
      <c r="K43" s="91">
        <f t="shared" si="0"/>
        <v>696440</v>
      </c>
      <c r="L43" s="92" t="str">
        <f t="shared" si="10"/>
        <v>OK</v>
      </c>
      <c r="M43" s="90">
        <v>176270</v>
      </c>
      <c r="N43" s="91">
        <f t="shared" si="1"/>
        <v>705080</v>
      </c>
      <c r="O43" s="92" t="str">
        <f t="shared" si="7"/>
        <v>OK</v>
      </c>
      <c r="P43" s="90"/>
      <c r="Q43" s="91">
        <f t="shared" si="2"/>
        <v>0</v>
      </c>
      <c r="R43" s="92" t="str">
        <f t="shared" si="8"/>
        <v>OK</v>
      </c>
      <c r="S43" s="90">
        <v>177305</v>
      </c>
      <c r="T43" s="91">
        <f t="shared" si="3"/>
        <v>709220</v>
      </c>
      <c r="U43" s="92" t="str">
        <f t="shared" si="9"/>
        <v>OK</v>
      </c>
    </row>
    <row r="44" spans="1:21" ht="102" x14ac:dyDescent="0.25">
      <c r="A44" s="87" t="s">
        <v>188</v>
      </c>
      <c r="B44" s="88" t="s">
        <v>189</v>
      </c>
      <c r="C44" s="87" t="s">
        <v>4</v>
      </c>
      <c r="D44" s="89">
        <v>5</v>
      </c>
      <c r="E44" s="90">
        <v>200057</v>
      </c>
      <c r="F44" s="91">
        <f t="shared" si="4"/>
        <v>1000285</v>
      </c>
      <c r="G44" s="90">
        <v>198256</v>
      </c>
      <c r="H44" s="91">
        <f t="shared" si="5"/>
        <v>991280</v>
      </c>
      <c r="I44" s="92" t="str">
        <f t="shared" si="6"/>
        <v>OK</v>
      </c>
      <c r="J44" s="90">
        <v>196460</v>
      </c>
      <c r="K44" s="91">
        <f t="shared" si="0"/>
        <v>982300</v>
      </c>
      <c r="L44" s="92" t="str">
        <f t="shared" si="10"/>
        <v>OK</v>
      </c>
      <c r="M44" s="90">
        <v>198889</v>
      </c>
      <c r="N44" s="91">
        <f t="shared" si="1"/>
        <v>994445</v>
      </c>
      <c r="O44" s="92" t="str">
        <f t="shared" si="7"/>
        <v>OK</v>
      </c>
      <c r="P44" s="90"/>
      <c r="Q44" s="91">
        <f t="shared" si="2"/>
        <v>0</v>
      </c>
      <c r="R44" s="92" t="str">
        <f t="shared" si="8"/>
        <v>OK</v>
      </c>
      <c r="S44" s="90">
        <v>200000</v>
      </c>
      <c r="T44" s="91">
        <f t="shared" si="3"/>
        <v>1000000</v>
      </c>
      <c r="U44" s="92" t="str">
        <f t="shared" si="9"/>
        <v>OK</v>
      </c>
    </row>
    <row r="45" spans="1:21" ht="102" x14ac:dyDescent="0.25">
      <c r="A45" s="87" t="s">
        <v>190</v>
      </c>
      <c r="B45" s="88" t="s">
        <v>191</v>
      </c>
      <c r="C45" s="87" t="s">
        <v>4</v>
      </c>
      <c r="D45" s="89">
        <v>3</v>
      </c>
      <c r="E45" s="90">
        <v>241459</v>
      </c>
      <c r="F45" s="91">
        <f t="shared" si="4"/>
        <v>724377</v>
      </c>
      <c r="G45" s="90">
        <v>239286</v>
      </c>
      <c r="H45" s="91">
        <f t="shared" si="5"/>
        <v>717858</v>
      </c>
      <c r="I45" s="92" t="str">
        <f t="shared" si="6"/>
        <v>OK</v>
      </c>
      <c r="J45" s="90">
        <v>237110</v>
      </c>
      <c r="K45" s="91">
        <f t="shared" si="0"/>
        <v>711330</v>
      </c>
      <c r="L45" s="92" t="str">
        <f t="shared" si="10"/>
        <v>OK</v>
      </c>
      <c r="M45" s="90">
        <v>240049</v>
      </c>
      <c r="N45" s="91">
        <f t="shared" si="1"/>
        <v>720147</v>
      </c>
      <c r="O45" s="92" t="str">
        <f t="shared" si="7"/>
        <v>OK</v>
      </c>
      <c r="P45" s="90"/>
      <c r="Q45" s="91">
        <f t="shared" si="2"/>
        <v>0</v>
      </c>
      <c r="R45" s="92" t="str">
        <f t="shared" si="8"/>
        <v>OK</v>
      </c>
      <c r="S45" s="90">
        <v>241000</v>
      </c>
      <c r="T45" s="91">
        <f t="shared" si="3"/>
        <v>723000</v>
      </c>
      <c r="U45" s="92" t="str">
        <f t="shared" si="9"/>
        <v>OK</v>
      </c>
    </row>
    <row r="46" spans="1:21" s="116" customFormat="1" ht="15" x14ac:dyDescent="0.25">
      <c r="A46" s="84">
        <v>4.2</v>
      </c>
      <c r="B46" s="112" t="s">
        <v>192</v>
      </c>
      <c r="C46" s="84"/>
      <c r="D46" s="113"/>
      <c r="E46" s="114"/>
      <c r="F46" s="94"/>
      <c r="G46" s="114"/>
      <c r="H46" s="94"/>
      <c r="I46" s="115"/>
      <c r="J46" s="114"/>
      <c r="K46" s="94"/>
      <c r="L46" s="115"/>
      <c r="M46" s="114"/>
      <c r="N46" s="94"/>
      <c r="O46" s="115"/>
      <c r="P46" s="114"/>
      <c r="Q46" s="94"/>
      <c r="R46" s="115"/>
      <c r="S46" s="114"/>
      <c r="T46" s="94"/>
      <c r="U46" s="115"/>
    </row>
    <row r="47" spans="1:21" ht="38.25" x14ac:dyDescent="0.25">
      <c r="A47" s="87" t="s">
        <v>193</v>
      </c>
      <c r="B47" s="88" t="s">
        <v>194</v>
      </c>
      <c r="C47" s="87" t="s">
        <v>131</v>
      </c>
      <c r="D47" s="89">
        <v>12</v>
      </c>
      <c r="E47" s="90">
        <v>37776.666666666664</v>
      </c>
      <c r="F47" s="91">
        <f t="shared" si="4"/>
        <v>453320</v>
      </c>
      <c r="G47" s="90">
        <v>37437</v>
      </c>
      <c r="H47" s="91">
        <f t="shared" si="5"/>
        <v>449244</v>
      </c>
      <c r="I47" s="92" t="str">
        <f t="shared" si="6"/>
        <v>OK</v>
      </c>
      <c r="J47" s="90">
        <v>37100</v>
      </c>
      <c r="K47" s="91">
        <f t="shared" si="0"/>
        <v>445200</v>
      </c>
      <c r="L47" s="92" t="str">
        <f t="shared" si="10"/>
        <v>OK</v>
      </c>
      <c r="M47" s="90">
        <v>37556</v>
      </c>
      <c r="N47" s="91">
        <f t="shared" si="1"/>
        <v>450672</v>
      </c>
      <c r="O47" s="92" t="str">
        <f t="shared" si="7"/>
        <v>OK</v>
      </c>
      <c r="P47" s="90"/>
      <c r="Q47" s="91">
        <f t="shared" si="2"/>
        <v>0</v>
      </c>
      <c r="R47" s="92" t="str">
        <f t="shared" si="8"/>
        <v>OK</v>
      </c>
      <c r="S47" s="90">
        <v>37500</v>
      </c>
      <c r="T47" s="91">
        <f t="shared" si="3"/>
        <v>450000</v>
      </c>
      <c r="U47" s="92" t="str">
        <f t="shared" si="9"/>
        <v>OK</v>
      </c>
    </row>
    <row r="48" spans="1:21" ht="114.75" x14ac:dyDescent="0.25">
      <c r="A48" s="87" t="s">
        <v>195</v>
      </c>
      <c r="B48" s="88" t="s">
        <v>196</v>
      </c>
      <c r="C48" s="87" t="s">
        <v>4</v>
      </c>
      <c r="D48" s="89">
        <v>19</v>
      </c>
      <c r="E48" s="90">
        <v>272676</v>
      </c>
      <c r="F48" s="91">
        <f t="shared" si="4"/>
        <v>5180844</v>
      </c>
      <c r="G48" s="90">
        <v>270222</v>
      </c>
      <c r="H48" s="91">
        <f t="shared" si="5"/>
        <v>5134218</v>
      </c>
      <c r="I48" s="92" t="str">
        <f t="shared" si="6"/>
        <v>OK</v>
      </c>
      <c r="J48" s="90">
        <v>267770</v>
      </c>
      <c r="K48" s="91">
        <f t="shared" si="0"/>
        <v>5087630</v>
      </c>
      <c r="L48" s="92" t="str">
        <f t="shared" si="10"/>
        <v>OK</v>
      </c>
      <c r="M48" s="90">
        <v>271084</v>
      </c>
      <c r="N48" s="91">
        <f t="shared" si="1"/>
        <v>5150596</v>
      </c>
      <c r="O48" s="92" t="str">
        <f t="shared" si="7"/>
        <v>OK</v>
      </c>
      <c r="P48" s="90"/>
      <c r="Q48" s="91">
        <f t="shared" si="2"/>
        <v>0</v>
      </c>
      <c r="R48" s="92" t="str">
        <f t="shared" si="8"/>
        <v>OK</v>
      </c>
      <c r="S48" s="90">
        <v>270000</v>
      </c>
      <c r="T48" s="91">
        <f t="shared" si="3"/>
        <v>5130000</v>
      </c>
      <c r="U48" s="92" t="str">
        <f t="shared" si="9"/>
        <v>OK</v>
      </c>
    </row>
    <row r="49" spans="1:21" ht="51" x14ac:dyDescent="0.25">
      <c r="A49" s="87" t="s">
        <v>197</v>
      </c>
      <c r="B49" s="88" t="s">
        <v>198</v>
      </c>
      <c r="C49" s="87" t="s">
        <v>131</v>
      </c>
      <c r="D49" s="89">
        <v>39</v>
      </c>
      <c r="E49" s="90">
        <v>70951</v>
      </c>
      <c r="F49" s="91">
        <f t="shared" si="4"/>
        <v>2767089</v>
      </c>
      <c r="G49" s="90">
        <v>70312</v>
      </c>
      <c r="H49" s="91">
        <f t="shared" si="5"/>
        <v>2742168</v>
      </c>
      <c r="I49" s="92" t="str">
        <f t="shared" si="6"/>
        <v>OK</v>
      </c>
      <c r="J49" s="90">
        <v>69670</v>
      </c>
      <c r="K49" s="91">
        <f t="shared" si="0"/>
        <v>2717130</v>
      </c>
      <c r="L49" s="92" t="str">
        <f t="shared" si="10"/>
        <v>OK</v>
      </c>
      <c r="M49" s="90">
        <v>70537</v>
      </c>
      <c r="N49" s="91">
        <f t="shared" si="1"/>
        <v>2750943</v>
      </c>
      <c r="O49" s="92" t="str">
        <f t="shared" si="7"/>
        <v>OK</v>
      </c>
      <c r="P49" s="90"/>
      <c r="Q49" s="91">
        <f t="shared" si="2"/>
        <v>0</v>
      </c>
      <c r="R49" s="92" t="str">
        <f t="shared" si="8"/>
        <v>OK</v>
      </c>
      <c r="S49" s="90">
        <v>70000</v>
      </c>
      <c r="T49" s="91">
        <f t="shared" si="3"/>
        <v>2730000</v>
      </c>
      <c r="U49" s="92" t="str">
        <f t="shared" si="9"/>
        <v>OK</v>
      </c>
    </row>
    <row r="50" spans="1:21" ht="25.5" x14ac:dyDescent="0.25">
      <c r="A50" s="87" t="s">
        <v>199</v>
      </c>
      <c r="B50" s="88" t="s">
        <v>200</v>
      </c>
      <c r="C50" s="87" t="s">
        <v>4</v>
      </c>
      <c r="D50" s="89">
        <v>1</v>
      </c>
      <c r="E50" s="90">
        <v>556118</v>
      </c>
      <c r="F50" s="91">
        <f t="shared" si="4"/>
        <v>556118</v>
      </c>
      <c r="G50" s="90">
        <v>551113</v>
      </c>
      <c r="H50" s="91">
        <f t="shared" si="5"/>
        <v>551113</v>
      </c>
      <c r="I50" s="92" t="str">
        <f t="shared" si="6"/>
        <v>OK</v>
      </c>
      <c r="J50" s="90">
        <v>546110</v>
      </c>
      <c r="K50" s="91">
        <f t="shared" si="0"/>
        <v>546110</v>
      </c>
      <c r="L50" s="92" t="str">
        <f t="shared" si="10"/>
        <v>OK</v>
      </c>
      <c r="M50" s="90">
        <v>552871</v>
      </c>
      <c r="N50" s="91">
        <f t="shared" si="1"/>
        <v>552871</v>
      </c>
      <c r="O50" s="92" t="str">
        <f t="shared" si="7"/>
        <v>OK</v>
      </c>
      <c r="P50" s="90"/>
      <c r="Q50" s="91">
        <f t="shared" si="2"/>
        <v>0</v>
      </c>
      <c r="R50" s="92" t="str">
        <f t="shared" si="8"/>
        <v>OK</v>
      </c>
      <c r="S50" s="90">
        <v>556118</v>
      </c>
      <c r="T50" s="91">
        <f t="shared" si="3"/>
        <v>556118</v>
      </c>
      <c r="U50" s="92" t="str">
        <f t="shared" si="9"/>
        <v>OK</v>
      </c>
    </row>
    <row r="51" spans="1:21" ht="15" x14ac:dyDescent="0.25">
      <c r="A51" s="87" t="s">
        <v>201</v>
      </c>
      <c r="B51" s="88" t="s">
        <v>202</v>
      </c>
      <c r="C51" s="87" t="s">
        <v>4</v>
      </c>
      <c r="D51" s="89">
        <v>1</v>
      </c>
      <c r="E51" s="90">
        <v>465624</v>
      </c>
      <c r="F51" s="91">
        <f t="shared" si="4"/>
        <v>465624</v>
      </c>
      <c r="G51" s="90">
        <v>461433</v>
      </c>
      <c r="H51" s="91">
        <f t="shared" si="5"/>
        <v>461433</v>
      </c>
      <c r="I51" s="92" t="str">
        <f t="shared" si="6"/>
        <v>OK</v>
      </c>
      <c r="J51" s="90">
        <v>457240</v>
      </c>
      <c r="K51" s="91">
        <f t="shared" si="0"/>
        <v>457240</v>
      </c>
      <c r="L51" s="92" t="str">
        <f t="shared" si="10"/>
        <v>OK</v>
      </c>
      <c r="M51" s="90">
        <v>462906</v>
      </c>
      <c r="N51" s="91">
        <f t="shared" si="1"/>
        <v>462906</v>
      </c>
      <c r="O51" s="92" t="str">
        <f t="shared" si="7"/>
        <v>OK</v>
      </c>
      <c r="P51" s="90"/>
      <c r="Q51" s="91">
        <f t="shared" si="2"/>
        <v>0</v>
      </c>
      <c r="R51" s="92" t="str">
        <f t="shared" si="8"/>
        <v>OK</v>
      </c>
      <c r="S51" s="90">
        <v>465624</v>
      </c>
      <c r="T51" s="91">
        <f t="shared" si="3"/>
        <v>465624</v>
      </c>
      <c r="U51" s="92" t="str">
        <f t="shared" si="9"/>
        <v>OK</v>
      </c>
    </row>
    <row r="52" spans="1:21" ht="38.25" x14ac:dyDescent="0.25">
      <c r="A52" s="87" t="s">
        <v>203</v>
      </c>
      <c r="B52" s="88" t="s">
        <v>204</v>
      </c>
      <c r="C52" s="87" t="s">
        <v>4</v>
      </c>
      <c r="D52" s="89">
        <v>1</v>
      </c>
      <c r="E52" s="90">
        <v>159355.57</v>
      </c>
      <c r="F52" s="91">
        <f t="shared" si="4"/>
        <v>159356</v>
      </c>
      <c r="G52" s="90">
        <v>157921</v>
      </c>
      <c r="H52" s="91">
        <f t="shared" si="5"/>
        <v>157921</v>
      </c>
      <c r="I52" s="92" t="str">
        <f t="shared" si="6"/>
        <v>OK</v>
      </c>
      <c r="J52" s="90">
        <v>156490</v>
      </c>
      <c r="K52" s="91">
        <f t="shared" si="0"/>
        <v>156490</v>
      </c>
      <c r="L52" s="92" t="str">
        <f t="shared" si="10"/>
        <v>OK</v>
      </c>
      <c r="M52" s="90">
        <v>158425</v>
      </c>
      <c r="N52" s="91">
        <f t="shared" si="1"/>
        <v>158425</v>
      </c>
      <c r="O52" s="92" t="str">
        <f t="shared" si="7"/>
        <v>OK</v>
      </c>
      <c r="P52" s="90"/>
      <c r="Q52" s="91">
        <f t="shared" si="2"/>
        <v>0</v>
      </c>
      <c r="R52" s="92" t="str">
        <f t="shared" si="8"/>
        <v>OK</v>
      </c>
      <c r="S52" s="90">
        <v>159000</v>
      </c>
      <c r="T52" s="91">
        <f t="shared" si="3"/>
        <v>159000</v>
      </c>
      <c r="U52" s="92" t="str">
        <f t="shared" si="9"/>
        <v>OK</v>
      </c>
    </row>
    <row r="53" spans="1:21" s="116" customFormat="1" ht="15" x14ac:dyDescent="0.25">
      <c r="A53" s="84">
        <v>4.3</v>
      </c>
      <c r="B53" s="112" t="s">
        <v>205</v>
      </c>
      <c r="C53" s="84"/>
      <c r="D53" s="113"/>
      <c r="E53" s="114"/>
      <c r="F53" s="94"/>
      <c r="G53" s="114"/>
      <c r="H53" s="94"/>
      <c r="I53" s="115"/>
      <c r="J53" s="114"/>
      <c r="K53" s="94"/>
      <c r="L53" s="115"/>
      <c r="M53" s="114"/>
      <c r="N53" s="94"/>
      <c r="O53" s="115"/>
      <c r="P53" s="114"/>
      <c r="Q53" s="94"/>
      <c r="R53" s="115"/>
      <c r="S53" s="114"/>
      <c r="T53" s="94"/>
      <c r="U53" s="115"/>
    </row>
    <row r="54" spans="1:21" ht="25.5" x14ac:dyDescent="0.25">
      <c r="A54" s="87" t="s">
        <v>206</v>
      </c>
      <c r="B54" s="88" t="s">
        <v>207</v>
      </c>
      <c r="C54" s="87" t="s">
        <v>4</v>
      </c>
      <c r="D54" s="89">
        <v>11</v>
      </c>
      <c r="E54" s="90">
        <v>259697.6</v>
      </c>
      <c r="F54" s="91">
        <f t="shared" si="4"/>
        <v>2856674</v>
      </c>
      <c r="G54" s="90">
        <v>257360</v>
      </c>
      <c r="H54" s="91">
        <f t="shared" si="5"/>
        <v>2830960</v>
      </c>
      <c r="I54" s="92" t="str">
        <f t="shared" si="6"/>
        <v>OK</v>
      </c>
      <c r="J54" s="90">
        <v>255020</v>
      </c>
      <c r="K54" s="91">
        <f t="shared" si="0"/>
        <v>2805220</v>
      </c>
      <c r="L54" s="92" t="str">
        <f t="shared" si="10"/>
        <v>OK</v>
      </c>
      <c r="M54" s="90">
        <v>258181</v>
      </c>
      <c r="N54" s="91">
        <f t="shared" si="1"/>
        <v>2839991</v>
      </c>
      <c r="O54" s="92" t="str">
        <f t="shared" si="7"/>
        <v>OK</v>
      </c>
      <c r="P54" s="90"/>
      <c r="Q54" s="91">
        <f t="shared" si="2"/>
        <v>0</v>
      </c>
      <c r="R54" s="92" t="str">
        <f t="shared" si="8"/>
        <v>OK</v>
      </c>
      <c r="S54" s="90">
        <v>259600</v>
      </c>
      <c r="T54" s="91">
        <f t="shared" si="3"/>
        <v>2855600</v>
      </c>
      <c r="U54" s="92" t="str">
        <f t="shared" si="9"/>
        <v>OK</v>
      </c>
    </row>
    <row r="55" spans="1:21" ht="38.25" x14ac:dyDescent="0.25">
      <c r="A55" s="87" t="s">
        <v>208</v>
      </c>
      <c r="B55" s="88" t="s">
        <v>209</v>
      </c>
      <c r="C55" s="87" t="s">
        <v>4</v>
      </c>
      <c r="D55" s="89">
        <v>3</v>
      </c>
      <c r="E55" s="90">
        <v>185706.6</v>
      </c>
      <c r="F55" s="91">
        <f t="shared" si="4"/>
        <v>557120</v>
      </c>
      <c r="G55" s="90">
        <v>184035</v>
      </c>
      <c r="H55" s="91">
        <f t="shared" si="5"/>
        <v>552105</v>
      </c>
      <c r="I55" s="92" t="str">
        <f t="shared" si="6"/>
        <v>OK</v>
      </c>
      <c r="J55" s="90">
        <v>182360</v>
      </c>
      <c r="K55" s="91">
        <f t="shared" si="0"/>
        <v>547080</v>
      </c>
      <c r="L55" s="92" t="str">
        <f t="shared" si="10"/>
        <v>OK</v>
      </c>
      <c r="M55" s="90">
        <v>184622</v>
      </c>
      <c r="N55" s="91">
        <f t="shared" si="1"/>
        <v>553866</v>
      </c>
      <c r="O55" s="92" t="str">
        <f t="shared" si="7"/>
        <v>OK</v>
      </c>
      <c r="P55" s="90"/>
      <c r="Q55" s="91">
        <f t="shared" si="2"/>
        <v>0</v>
      </c>
      <c r="R55" s="92" t="str">
        <f t="shared" si="8"/>
        <v>OK</v>
      </c>
      <c r="S55" s="90">
        <v>185700</v>
      </c>
      <c r="T55" s="91">
        <f t="shared" si="3"/>
        <v>557100</v>
      </c>
      <c r="U55" s="92" t="str">
        <f t="shared" si="9"/>
        <v>OK</v>
      </c>
    </row>
    <row r="56" spans="1:21" ht="25.5" x14ac:dyDescent="0.25">
      <c r="A56" s="93" t="s">
        <v>210</v>
      </c>
      <c r="B56" s="88" t="s">
        <v>211</v>
      </c>
      <c r="C56" s="87" t="s">
        <v>4</v>
      </c>
      <c r="D56" s="89">
        <v>5</v>
      </c>
      <c r="E56" s="90">
        <v>135012.6</v>
      </c>
      <c r="F56" s="91">
        <f t="shared" si="4"/>
        <v>675063</v>
      </c>
      <c r="G56" s="90">
        <v>133797</v>
      </c>
      <c r="H56" s="91">
        <f t="shared" si="5"/>
        <v>668985</v>
      </c>
      <c r="I56" s="92" t="str">
        <f t="shared" si="6"/>
        <v>OK</v>
      </c>
      <c r="J56" s="90">
        <v>132580</v>
      </c>
      <c r="K56" s="91">
        <f t="shared" si="0"/>
        <v>662900</v>
      </c>
      <c r="L56" s="92" t="str">
        <f t="shared" si="10"/>
        <v>OK</v>
      </c>
      <c r="M56" s="90">
        <v>134224</v>
      </c>
      <c r="N56" s="91">
        <f t="shared" si="1"/>
        <v>671120</v>
      </c>
      <c r="O56" s="92" t="str">
        <f t="shared" si="7"/>
        <v>OK</v>
      </c>
      <c r="P56" s="90"/>
      <c r="Q56" s="91">
        <f t="shared" si="2"/>
        <v>0</v>
      </c>
      <c r="R56" s="92" t="str">
        <f t="shared" si="8"/>
        <v>OK</v>
      </c>
      <c r="S56" s="90">
        <v>135000</v>
      </c>
      <c r="T56" s="91">
        <f t="shared" si="3"/>
        <v>675000</v>
      </c>
      <c r="U56" s="92" t="str">
        <f t="shared" si="9"/>
        <v>OK</v>
      </c>
    </row>
    <row r="57" spans="1:21" ht="15" x14ac:dyDescent="0.25">
      <c r="A57" s="87" t="s">
        <v>212</v>
      </c>
      <c r="B57" s="88" t="s">
        <v>213</v>
      </c>
      <c r="C57" s="87" t="s">
        <v>4</v>
      </c>
      <c r="D57" s="89">
        <v>2</v>
      </c>
      <c r="E57" s="90">
        <v>114901.6</v>
      </c>
      <c r="F57" s="91">
        <f t="shared" si="4"/>
        <v>229803</v>
      </c>
      <c r="G57" s="90">
        <v>113867</v>
      </c>
      <c r="H57" s="91">
        <f t="shared" si="5"/>
        <v>227734</v>
      </c>
      <c r="I57" s="92" t="str">
        <f t="shared" si="6"/>
        <v>OK</v>
      </c>
      <c r="J57" s="90">
        <v>112830</v>
      </c>
      <c r="K57" s="91">
        <f t="shared" si="0"/>
        <v>225660</v>
      </c>
      <c r="L57" s="92" t="str">
        <f t="shared" si="10"/>
        <v>OK</v>
      </c>
      <c r="M57" s="90">
        <v>114231</v>
      </c>
      <c r="N57" s="91">
        <f t="shared" si="1"/>
        <v>228462</v>
      </c>
      <c r="O57" s="92" t="str">
        <f t="shared" si="7"/>
        <v>OK</v>
      </c>
      <c r="P57" s="90"/>
      <c r="Q57" s="91">
        <f t="shared" si="2"/>
        <v>0</v>
      </c>
      <c r="R57" s="92" t="str">
        <f t="shared" si="8"/>
        <v>OK</v>
      </c>
      <c r="S57" s="90">
        <v>114000</v>
      </c>
      <c r="T57" s="91">
        <f t="shared" si="3"/>
        <v>228000</v>
      </c>
      <c r="U57" s="92" t="str">
        <f t="shared" si="9"/>
        <v>OK</v>
      </c>
    </row>
    <row r="58" spans="1:21" ht="15" x14ac:dyDescent="0.25">
      <c r="A58" s="87" t="s">
        <v>214</v>
      </c>
      <c r="B58" s="88" t="s">
        <v>215</v>
      </c>
      <c r="C58" s="87" t="s">
        <v>4</v>
      </c>
      <c r="D58" s="89">
        <v>2</v>
      </c>
      <c r="E58" s="90">
        <v>130609.60000000001</v>
      </c>
      <c r="F58" s="91">
        <f t="shared" si="4"/>
        <v>261219</v>
      </c>
      <c r="G58" s="90">
        <v>129434</v>
      </c>
      <c r="H58" s="91">
        <f t="shared" si="5"/>
        <v>258868</v>
      </c>
      <c r="I58" s="92" t="str">
        <f t="shared" si="6"/>
        <v>OK</v>
      </c>
      <c r="J58" s="90">
        <v>128260</v>
      </c>
      <c r="K58" s="91">
        <f t="shared" si="0"/>
        <v>256520</v>
      </c>
      <c r="L58" s="92" t="str">
        <f t="shared" si="10"/>
        <v>OK</v>
      </c>
      <c r="M58" s="90">
        <v>129847</v>
      </c>
      <c r="N58" s="91">
        <f t="shared" si="1"/>
        <v>259694</v>
      </c>
      <c r="O58" s="92" t="str">
        <f t="shared" si="7"/>
        <v>OK</v>
      </c>
      <c r="P58" s="90"/>
      <c r="Q58" s="91">
        <f t="shared" si="2"/>
        <v>0</v>
      </c>
      <c r="R58" s="92" t="str">
        <f t="shared" si="8"/>
        <v>OK</v>
      </c>
      <c r="S58" s="90">
        <v>130000</v>
      </c>
      <c r="T58" s="91">
        <f t="shared" si="3"/>
        <v>260000</v>
      </c>
      <c r="U58" s="92" t="str">
        <f t="shared" si="9"/>
        <v>OK</v>
      </c>
    </row>
    <row r="59" spans="1:21" s="116" customFormat="1" ht="15" x14ac:dyDescent="0.25">
      <c r="A59" s="122">
        <v>4.4000000000000004</v>
      </c>
      <c r="B59" s="123" t="s">
        <v>216</v>
      </c>
      <c r="C59" s="122"/>
      <c r="D59" s="124"/>
      <c r="E59" s="125"/>
      <c r="F59" s="126"/>
      <c r="G59" s="125"/>
      <c r="H59" s="126"/>
      <c r="I59" s="115"/>
      <c r="J59" s="125"/>
      <c r="K59" s="126"/>
      <c r="L59" s="115"/>
      <c r="M59" s="125"/>
      <c r="N59" s="126"/>
      <c r="O59" s="115"/>
      <c r="P59" s="125"/>
      <c r="Q59" s="126"/>
      <c r="R59" s="115"/>
      <c r="S59" s="125"/>
      <c r="T59" s="126"/>
      <c r="U59" s="115"/>
    </row>
    <row r="60" spans="1:21" ht="63.75" x14ac:dyDescent="0.25">
      <c r="A60" s="117" t="s">
        <v>217</v>
      </c>
      <c r="B60" s="118" t="s">
        <v>218</v>
      </c>
      <c r="C60" s="117" t="s">
        <v>4</v>
      </c>
      <c r="D60" s="119">
        <v>2</v>
      </c>
      <c r="E60" s="120">
        <v>1555994</v>
      </c>
      <c r="F60" s="121">
        <f t="shared" si="4"/>
        <v>3111988</v>
      </c>
      <c r="G60" s="120">
        <v>1541990</v>
      </c>
      <c r="H60" s="121">
        <f t="shared" si="5"/>
        <v>3083980</v>
      </c>
      <c r="I60" s="92" t="str">
        <f t="shared" si="6"/>
        <v>OK</v>
      </c>
      <c r="J60" s="120">
        <v>1527990</v>
      </c>
      <c r="K60" s="121">
        <f t="shared" ref="K60" si="11">ROUND($D60*J60,0)</f>
        <v>3055980</v>
      </c>
      <c r="L60" s="92" t="str">
        <f t="shared" ref="L60" si="12">+IF(J60&lt;=$E60,"OK","NO OK")</f>
        <v>OK</v>
      </c>
      <c r="M60" s="120">
        <v>1546910</v>
      </c>
      <c r="N60" s="121">
        <f t="shared" ref="N60" si="13">ROUND($D60*M60,0)</f>
        <v>3093820</v>
      </c>
      <c r="O60" s="92" t="str">
        <f t="shared" ref="O60" si="14">+IF(M60&lt;=$E60,"OK","NO OK")</f>
        <v>OK</v>
      </c>
      <c r="P60" s="120"/>
      <c r="Q60" s="121">
        <f t="shared" ref="Q60" si="15">ROUND($D60*P60,0)</f>
        <v>0</v>
      </c>
      <c r="R60" s="92" t="str">
        <f t="shared" ref="R60" si="16">+IF(P60&lt;=$E60,"OK","NO OK")</f>
        <v>OK</v>
      </c>
      <c r="S60" s="120">
        <v>1500000</v>
      </c>
      <c r="T60" s="121">
        <f t="shared" ref="T60" si="17">ROUND($D60*S60,0)</f>
        <v>3000000</v>
      </c>
      <c r="U60" s="92" t="str">
        <f>+IF(S60&lt;=$E60,"OK","NO OK")</f>
        <v>OK</v>
      </c>
    </row>
    <row r="61" spans="1:21" s="116" customFormat="1" ht="15" x14ac:dyDescent="0.25">
      <c r="A61" s="122">
        <v>4.5</v>
      </c>
      <c r="B61" s="123" t="s">
        <v>219</v>
      </c>
      <c r="C61" s="122"/>
      <c r="D61" s="124"/>
      <c r="E61" s="125"/>
      <c r="F61" s="126"/>
      <c r="G61" s="125"/>
      <c r="H61" s="121"/>
      <c r="I61" s="92"/>
      <c r="J61" s="125"/>
      <c r="K61" s="121"/>
      <c r="L61" s="92"/>
      <c r="M61" s="125"/>
      <c r="N61" s="121"/>
      <c r="O61" s="92"/>
      <c r="P61" s="125"/>
      <c r="Q61" s="121"/>
      <c r="R61" s="92"/>
      <c r="S61" s="125"/>
      <c r="T61" s="121"/>
      <c r="U61" s="92" t="str">
        <f t="shared" ref="U61" si="18">+IF(S61&lt;=$E61,"OK","NO OK")</f>
        <v>OK</v>
      </c>
    </row>
    <row r="62" spans="1:21" ht="38.25" x14ac:dyDescent="0.25">
      <c r="A62" s="117" t="s">
        <v>220</v>
      </c>
      <c r="B62" s="118" t="s">
        <v>221</v>
      </c>
      <c r="C62" s="117" t="s">
        <v>4</v>
      </c>
      <c r="D62" s="119">
        <v>9</v>
      </c>
      <c r="E62" s="120">
        <v>627923.15</v>
      </c>
      <c r="F62" s="121">
        <f t="shared" si="4"/>
        <v>5651308</v>
      </c>
      <c r="G62" s="120">
        <v>622272</v>
      </c>
      <c r="H62" s="121">
        <f t="shared" ref="H62:H96" si="19">ROUND($D62*G62,0)</f>
        <v>5600448</v>
      </c>
      <c r="I62" s="92" t="str">
        <f t="shared" ref="I62:I96" si="20">+IF(G62&lt;=$E62,"OK","NO OK")</f>
        <v>OK</v>
      </c>
      <c r="J62" s="120">
        <v>616620</v>
      </c>
      <c r="K62" s="121">
        <f t="shared" ref="K62:K96" si="21">ROUND($D62*J62,0)</f>
        <v>5549580</v>
      </c>
      <c r="L62" s="92" t="str">
        <f t="shared" ref="L62:L96" si="22">+IF(J62&lt;=$E62,"OK","NO OK")</f>
        <v>OK</v>
      </c>
      <c r="M62" s="120">
        <v>624257</v>
      </c>
      <c r="N62" s="121">
        <f t="shared" ref="N62:N96" si="23">ROUND($D62*M62,0)</f>
        <v>5618313</v>
      </c>
      <c r="O62" s="92" t="str">
        <f t="shared" ref="O62:O96" si="24">+IF(M62&lt;=$E62,"OK","NO OK")</f>
        <v>OK</v>
      </c>
      <c r="P62" s="120"/>
      <c r="Q62" s="121">
        <f t="shared" ref="Q62:Q96" si="25">ROUND($D62*P62,0)</f>
        <v>0</v>
      </c>
      <c r="R62" s="92" t="str">
        <f t="shared" ref="R62:R96" si="26">+IF(P62&lt;=$E62,"OK","NO OK")</f>
        <v>OK</v>
      </c>
      <c r="S62" s="120">
        <v>600000</v>
      </c>
      <c r="T62" s="121">
        <f t="shared" ref="T62:T96" si="27">ROUND($D62*S62,0)</f>
        <v>5400000</v>
      </c>
      <c r="U62" s="92" t="str">
        <f t="shared" ref="U62:U96" si="28">+IF(S62&lt;=$E62,"OK","NO OK")</f>
        <v>OK</v>
      </c>
    </row>
    <row r="63" spans="1:21" ht="15" x14ac:dyDescent="0.25">
      <c r="A63" s="117" t="s">
        <v>222</v>
      </c>
      <c r="B63" s="118" t="s">
        <v>223</v>
      </c>
      <c r="C63" s="117" t="s">
        <v>131</v>
      </c>
      <c r="D63" s="119">
        <v>144.6</v>
      </c>
      <c r="E63" s="120">
        <v>19321.616600000001</v>
      </c>
      <c r="F63" s="121">
        <f t="shared" si="4"/>
        <v>2793906</v>
      </c>
      <c r="G63" s="120">
        <v>19148</v>
      </c>
      <c r="H63" s="121">
        <f t="shared" si="19"/>
        <v>2768801</v>
      </c>
      <c r="I63" s="92" t="str">
        <f t="shared" si="20"/>
        <v>OK</v>
      </c>
      <c r="J63" s="120">
        <v>18970</v>
      </c>
      <c r="K63" s="121">
        <f t="shared" si="21"/>
        <v>2743062</v>
      </c>
      <c r="L63" s="92" t="str">
        <f t="shared" si="22"/>
        <v>OK</v>
      </c>
      <c r="M63" s="120">
        <v>19209</v>
      </c>
      <c r="N63" s="121">
        <f t="shared" si="23"/>
        <v>2777621</v>
      </c>
      <c r="O63" s="92" t="str">
        <f t="shared" si="24"/>
        <v>OK</v>
      </c>
      <c r="P63" s="120"/>
      <c r="Q63" s="121">
        <f t="shared" si="25"/>
        <v>0</v>
      </c>
      <c r="R63" s="92" t="str">
        <f t="shared" si="26"/>
        <v>OK</v>
      </c>
      <c r="S63" s="120">
        <v>19000</v>
      </c>
      <c r="T63" s="121">
        <f t="shared" si="27"/>
        <v>2747400</v>
      </c>
      <c r="U63" s="92" t="str">
        <f t="shared" si="28"/>
        <v>OK</v>
      </c>
    </row>
    <row r="64" spans="1:21" ht="15" x14ac:dyDescent="0.25">
      <c r="A64" s="117" t="s">
        <v>224</v>
      </c>
      <c r="B64" s="118" t="s">
        <v>225</v>
      </c>
      <c r="C64" s="117" t="s">
        <v>131</v>
      </c>
      <c r="D64" s="119">
        <v>75</v>
      </c>
      <c r="E64" s="120">
        <v>16465.766600000003</v>
      </c>
      <c r="F64" s="121">
        <f t="shared" si="4"/>
        <v>1234932</v>
      </c>
      <c r="G64" s="120">
        <v>16318</v>
      </c>
      <c r="H64" s="121">
        <f t="shared" si="19"/>
        <v>1223850</v>
      </c>
      <c r="I64" s="92" t="str">
        <f t="shared" si="20"/>
        <v>OK</v>
      </c>
      <c r="J64" s="120">
        <v>16170</v>
      </c>
      <c r="K64" s="121">
        <f t="shared" si="21"/>
        <v>1212750</v>
      </c>
      <c r="L64" s="92" t="str">
        <f t="shared" si="22"/>
        <v>OK</v>
      </c>
      <c r="M64" s="120">
        <v>16370</v>
      </c>
      <c r="N64" s="121">
        <f t="shared" si="23"/>
        <v>1227750</v>
      </c>
      <c r="O64" s="92" t="str">
        <f t="shared" si="24"/>
        <v>OK</v>
      </c>
      <c r="P64" s="120"/>
      <c r="Q64" s="121">
        <f t="shared" si="25"/>
        <v>0</v>
      </c>
      <c r="R64" s="92" t="str">
        <f t="shared" si="26"/>
        <v>OK</v>
      </c>
      <c r="S64" s="120">
        <v>16000</v>
      </c>
      <c r="T64" s="121">
        <f t="shared" si="27"/>
        <v>1200000</v>
      </c>
      <c r="U64" s="92" t="str">
        <f t="shared" si="28"/>
        <v>OK</v>
      </c>
    </row>
    <row r="65" spans="1:21" ht="38.25" x14ac:dyDescent="0.25">
      <c r="A65" s="117" t="s">
        <v>226</v>
      </c>
      <c r="B65" s="118" t="s">
        <v>227</v>
      </c>
      <c r="C65" s="117" t="s">
        <v>131</v>
      </c>
      <c r="D65" s="119">
        <v>150</v>
      </c>
      <c r="E65" s="120">
        <v>478999.08</v>
      </c>
      <c r="F65" s="121">
        <f t="shared" si="4"/>
        <v>71849862</v>
      </c>
      <c r="G65" s="120">
        <v>474688</v>
      </c>
      <c r="H65" s="121">
        <f t="shared" si="19"/>
        <v>71203200</v>
      </c>
      <c r="I65" s="92" t="str">
        <f t="shared" si="20"/>
        <v>OK</v>
      </c>
      <c r="J65" s="120">
        <v>470380</v>
      </c>
      <c r="K65" s="121">
        <f t="shared" si="21"/>
        <v>70557000</v>
      </c>
      <c r="L65" s="92" t="str">
        <f t="shared" si="22"/>
        <v>OK</v>
      </c>
      <c r="M65" s="120">
        <v>476203</v>
      </c>
      <c r="N65" s="121">
        <f t="shared" si="23"/>
        <v>71430450</v>
      </c>
      <c r="O65" s="92" t="str">
        <f t="shared" si="24"/>
        <v>OK</v>
      </c>
      <c r="P65" s="120"/>
      <c r="Q65" s="121">
        <f t="shared" si="25"/>
        <v>0</v>
      </c>
      <c r="R65" s="92" t="str">
        <f t="shared" si="26"/>
        <v>OK</v>
      </c>
      <c r="S65" s="120">
        <v>477000</v>
      </c>
      <c r="T65" s="121">
        <f t="shared" si="27"/>
        <v>71550000</v>
      </c>
      <c r="U65" s="92" t="str">
        <f t="shared" si="28"/>
        <v>OK</v>
      </c>
    </row>
    <row r="66" spans="1:21" ht="38.25" x14ac:dyDescent="0.25">
      <c r="A66" s="117" t="s">
        <v>228</v>
      </c>
      <c r="B66" s="118" t="s">
        <v>229</v>
      </c>
      <c r="C66" s="117" t="s">
        <v>131</v>
      </c>
      <c r="D66" s="119">
        <v>36.75</v>
      </c>
      <c r="E66" s="120">
        <v>7320.6627210884353</v>
      </c>
      <c r="F66" s="121">
        <f t="shared" si="4"/>
        <v>269034</v>
      </c>
      <c r="G66" s="120">
        <v>7255</v>
      </c>
      <c r="H66" s="121">
        <f t="shared" si="19"/>
        <v>266621</v>
      </c>
      <c r="I66" s="92" t="str">
        <f t="shared" si="20"/>
        <v>OK</v>
      </c>
      <c r="J66" s="120">
        <v>7190</v>
      </c>
      <c r="K66" s="121">
        <f t="shared" si="21"/>
        <v>264233</v>
      </c>
      <c r="L66" s="92" t="str">
        <f t="shared" si="22"/>
        <v>OK</v>
      </c>
      <c r="M66" s="120">
        <v>7278</v>
      </c>
      <c r="N66" s="121">
        <f t="shared" si="23"/>
        <v>267467</v>
      </c>
      <c r="O66" s="92" t="str">
        <f t="shared" si="24"/>
        <v>OK</v>
      </c>
      <c r="P66" s="120"/>
      <c r="Q66" s="121">
        <f t="shared" si="25"/>
        <v>0</v>
      </c>
      <c r="R66" s="92" t="str">
        <f t="shared" si="26"/>
        <v>OK</v>
      </c>
      <c r="S66" s="120">
        <v>7300</v>
      </c>
      <c r="T66" s="121">
        <f t="shared" si="27"/>
        <v>268275</v>
      </c>
      <c r="U66" s="92" t="str">
        <f t="shared" si="28"/>
        <v>OK</v>
      </c>
    </row>
    <row r="67" spans="1:21" ht="38.25" x14ac:dyDescent="0.25">
      <c r="A67" s="117" t="s">
        <v>230</v>
      </c>
      <c r="B67" s="118" t="s">
        <v>231</v>
      </c>
      <c r="C67" s="117" t="s">
        <v>131</v>
      </c>
      <c r="D67" s="119">
        <v>41.31</v>
      </c>
      <c r="E67" s="120">
        <v>29521.519985475672</v>
      </c>
      <c r="F67" s="121">
        <f t="shared" si="4"/>
        <v>1219534</v>
      </c>
      <c r="G67" s="120">
        <v>29256</v>
      </c>
      <c r="H67" s="121">
        <f t="shared" si="19"/>
        <v>1208565</v>
      </c>
      <c r="I67" s="92" t="str">
        <f t="shared" si="20"/>
        <v>OK</v>
      </c>
      <c r="J67" s="120">
        <v>28990</v>
      </c>
      <c r="K67" s="121">
        <f t="shared" si="21"/>
        <v>1197577</v>
      </c>
      <c r="L67" s="92" t="str">
        <f t="shared" si="22"/>
        <v>OK</v>
      </c>
      <c r="M67" s="120">
        <v>29349</v>
      </c>
      <c r="N67" s="121">
        <f t="shared" si="23"/>
        <v>1212407</v>
      </c>
      <c r="O67" s="92" t="str">
        <f t="shared" si="24"/>
        <v>OK</v>
      </c>
      <c r="P67" s="120"/>
      <c r="Q67" s="121">
        <f t="shared" si="25"/>
        <v>0</v>
      </c>
      <c r="R67" s="92" t="str">
        <f t="shared" si="26"/>
        <v>OK</v>
      </c>
      <c r="S67" s="120">
        <v>29500</v>
      </c>
      <c r="T67" s="121">
        <f t="shared" si="27"/>
        <v>1218645</v>
      </c>
      <c r="U67" s="92" t="str">
        <f t="shared" si="28"/>
        <v>OK</v>
      </c>
    </row>
    <row r="68" spans="1:21" ht="102" x14ac:dyDescent="0.25">
      <c r="A68" s="117" t="s">
        <v>232</v>
      </c>
      <c r="B68" s="118" t="s">
        <v>233</v>
      </c>
      <c r="C68" s="117" t="s">
        <v>4</v>
      </c>
      <c r="D68" s="119">
        <v>1</v>
      </c>
      <c r="E68" s="120">
        <v>2451950</v>
      </c>
      <c r="F68" s="121">
        <f t="shared" si="4"/>
        <v>2451950</v>
      </c>
      <c r="G68" s="120">
        <v>2429882</v>
      </c>
      <c r="H68" s="121">
        <f t="shared" si="19"/>
        <v>2429882</v>
      </c>
      <c r="I68" s="92" t="str">
        <f t="shared" si="20"/>
        <v>OK</v>
      </c>
      <c r="J68" s="120">
        <v>2407810</v>
      </c>
      <c r="K68" s="121">
        <f t="shared" si="21"/>
        <v>2407810</v>
      </c>
      <c r="L68" s="92" t="str">
        <f t="shared" si="22"/>
        <v>OK</v>
      </c>
      <c r="M68" s="120">
        <v>2437635</v>
      </c>
      <c r="N68" s="121">
        <f t="shared" si="23"/>
        <v>2437635</v>
      </c>
      <c r="O68" s="92" t="str">
        <f t="shared" si="24"/>
        <v>OK</v>
      </c>
      <c r="P68" s="120"/>
      <c r="Q68" s="121">
        <f t="shared" si="25"/>
        <v>0</v>
      </c>
      <c r="R68" s="92" t="str">
        <f t="shared" si="26"/>
        <v>OK</v>
      </c>
      <c r="S68" s="120">
        <v>2400000</v>
      </c>
      <c r="T68" s="121">
        <f t="shared" si="27"/>
        <v>2400000</v>
      </c>
      <c r="U68" s="92" t="str">
        <f t="shared" si="28"/>
        <v>OK</v>
      </c>
    </row>
    <row r="69" spans="1:21" s="116" customFormat="1" ht="15" x14ac:dyDescent="0.25">
      <c r="A69" s="122">
        <v>4.5999999999999996</v>
      </c>
      <c r="B69" s="123" t="s">
        <v>234</v>
      </c>
      <c r="C69" s="122"/>
      <c r="D69" s="124"/>
      <c r="E69" s="125"/>
      <c r="F69" s="126">
        <f t="shared" si="4"/>
        <v>0</v>
      </c>
      <c r="G69" s="125"/>
      <c r="H69" s="121">
        <f t="shared" si="19"/>
        <v>0</v>
      </c>
      <c r="I69" s="92" t="str">
        <f t="shared" si="20"/>
        <v>OK</v>
      </c>
      <c r="J69" s="125"/>
      <c r="K69" s="121">
        <f t="shared" si="21"/>
        <v>0</v>
      </c>
      <c r="L69" s="92" t="str">
        <f t="shared" si="22"/>
        <v>OK</v>
      </c>
      <c r="M69" s="125"/>
      <c r="N69" s="121">
        <f t="shared" si="23"/>
        <v>0</v>
      </c>
      <c r="O69" s="92" t="str">
        <f t="shared" si="24"/>
        <v>OK</v>
      </c>
      <c r="P69" s="125"/>
      <c r="Q69" s="121">
        <f t="shared" si="25"/>
        <v>0</v>
      </c>
      <c r="R69" s="92" t="str">
        <f t="shared" si="26"/>
        <v>OK</v>
      </c>
      <c r="S69" s="125"/>
      <c r="T69" s="121">
        <f t="shared" si="27"/>
        <v>0</v>
      </c>
      <c r="U69" s="92" t="str">
        <f t="shared" si="28"/>
        <v>OK</v>
      </c>
    </row>
    <row r="70" spans="1:21" ht="360" x14ac:dyDescent="0.25">
      <c r="A70" s="117" t="s">
        <v>235</v>
      </c>
      <c r="B70" s="127" t="s">
        <v>236</v>
      </c>
      <c r="C70" s="117" t="s">
        <v>4</v>
      </c>
      <c r="D70" s="119">
        <v>1</v>
      </c>
      <c r="E70" s="120">
        <v>23262729</v>
      </c>
      <c r="F70" s="121">
        <f t="shared" si="4"/>
        <v>23262729</v>
      </c>
      <c r="G70" s="120">
        <v>23053364</v>
      </c>
      <c r="H70" s="121">
        <f t="shared" si="19"/>
        <v>23053364</v>
      </c>
      <c r="I70" s="92" t="str">
        <f t="shared" si="20"/>
        <v>OK</v>
      </c>
      <c r="J70" s="120">
        <v>22844000</v>
      </c>
      <c r="K70" s="121">
        <f t="shared" si="21"/>
        <v>22844000</v>
      </c>
      <c r="L70" s="92" t="str">
        <f t="shared" si="22"/>
        <v>OK</v>
      </c>
      <c r="M70" s="120">
        <v>23126913</v>
      </c>
      <c r="N70" s="121">
        <f t="shared" si="23"/>
        <v>23126913</v>
      </c>
      <c r="O70" s="92" t="str">
        <f t="shared" si="24"/>
        <v>OK</v>
      </c>
      <c r="P70" s="120"/>
      <c r="Q70" s="121">
        <f t="shared" si="25"/>
        <v>0</v>
      </c>
      <c r="R70" s="92" t="str">
        <f t="shared" si="26"/>
        <v>OK</v>
      </c>
      <c r="S70" s="120">
        <v>23262729</v>
      </c>
      <c r="T70" s="121">
        <f t="shared" si="27"/>
        <v>23262729</v>
      </c>
      <c r="U70" s="92" t="str">
        <f t="shared" si="28"/>
        <v>OK</v>
      </c>
    </row>
    <row r="71" spans="1:21" ht="51" x14ac:dyDescent="0.25">
      <c r="A71" s="117" t="s">
        <v>237</v>
      </c>
      <c r="B71" s="118" t="s">
        <v>238</v>
      </c>
      <c r="C71" s="117" t="s">
        <v>19</v>
      </c>
      <c r="D71" s="119">
        <v>1</v>
      </c>
      <c r="E71" s="120">
        <v>1320238</v>
      </c>
      <c r="F71" s="121">
        <f t="shared" si="4"/>
        <v>1320238</v>
      </c>
      <c r="G71" s="120">
        <v>1308356</v>
      </c>
      <c r="H71" s="121">
        <f t="shared" si="19"/>
        <v>1308356</v>
      </c>
      <c r="I71" s="92" t="str">
        <f t="shared" si="20"/>
        <v>OK</v>
      </c>
      <c r="J71" s="120">
        <v>1296470</v>
      </c>
      <c r="K71" s="121">
        <f t="shared" si="21"/>
        <v>1296470</v>
      </c>
      <c r="L71" s="92" t="str">
        <f t="shared" si="22"/>
        <v>OK</v>
      </c>
      <c r="M71" s="120">
        <v>1312408</v>
      </c>
      <c r="N71" s="121">
        <f t="shared" si="23"/>
        <v>1312408</v>
      </c>
      <c r="O71" s="92" t="str">
        <f t="shared" si="24"/>
        <v>OK</v>
      </c>
      <c r="P71" s="120"/>
      <c r="Q71" s="121">
        <f t="shared" si="25"/>
        <v>0</v>
      </c>
      <c r="R71" s="92" t="str">
        <f t="shared" si="26"/>
        <v>OK</v>
      </c>
      <c r="S71" s="120">
        <v>1250000</v>
      </c>
      <c r="T71" s="121">
        <f t="shared" si="27"/>
        <v>1250000</v>
      </c>
      <c r="U71" s="92" t="str">
        <f t="shared" si="28"/>
        <v>OK</v>
      </c>
    </row>
    <row r="72" spans="1:21" s="116" customFormat="1" ht="15" x14ac:dyDescent="0.25">
      <c r="A72" s="122">
        <v>4.7</v>
      </c>
      <c r="B72" s="123" t="s">
        <v>239</v>
      </c>
      <c r="C72" s="122"/>
      <c r="D72" s="124"/>
      <c r="E72" s="125"/>
      <c r="F72" s="126"/>
      <c r="G72" s="125"/>
      <c r="H72" s="121">
        <f t="shared" si="19"/>
        <v>0</v>
      </c>
      <c r="I72" s="92" t="str">
        <f t="shared" si="20"/>
        <v>OK</v>
      </c>
      <c r="J72" s="125"/>
      <c r="K72" s="121">
        <f t="shared" si="21"/>
        <v>0</v>
      </c>
      <c r="L72" s="92" t="str">
        <f t="shared" si="22"/>
        <v>OK</v>
      </c>
      <c r="M72" s="125"/>
      <c r="N72" s="121">
        <f t="shared" si="23"/>
        <v>0</v>
      </c>
      <c r="O72" s="92" t="str">
        <f t="shared" si="24"/>
        <v>OK</v>
      </c>
      <c r="P72" s="125"/>
      <c r="Q72" s="121">
        <f t="shared" si="25"/>
        <v>0</v>
      </c>
      <c r="R72" s="92" t="str">
        <f t="shared" si="26"/>
        <v>OK</v>
      </c>
      <c r="S72" s="125"/>
      <c r="T72" s="121">
        <f t="shared" si="27"/>
        <v>0</v>
      </c>
      <c r="U72" s="92" t="str">
        <f t="shared" si="28"/>
        <v>OK</v>
      </c>
    </row>
    <row r="73" spans="1:21" ht="15" x14ac:dyDescent="0.25">
      <c r="A73" s="117" t="s">
        <v>240</v>
      </c>
      <c r="B73" s="118" t="s">
        <v>241</v>
      </c>
      <c r="C73" s="117" t="s">
        <v>19</v>
      </c>
      <c r="D73" s="119">
        <v>1</v>
      </c>
      <c r="E73" s="120">
        <v>450000</v>
      </c>
      <c r="F73" s="121">
        <f t="shared" si="4"/>
        <v>450000</v>
      </c>
      <c r="G73" s="120">
        <v>445950</v>
      </c>
      <c r="H73" s="121">
        <f t="shared" si="19"/>
        <v>445950</v>
      </c>
      <c r="I73" s="92" t="str">
        <f t="shared" si="20"/>
        <v>OK</v>
      </c>
      <c r="J73" s="120">
        <v>441900</v>
      </c>
      <c r="K73" s="121">
        <f t="shared" si="21"/>
        <v>441900</v>
      </c>
      <c r="L73" s="92" t="str">
        <f t="shared" si="22"/>
        <v>OK</v>
      </c>
      <c r="M73" s="120">
        <v>447373</v>
      </c>
      <c r="N73" s="121">
        <f t="shared" si="23"/>
        <v>447373</v>
      </c>
      <c r="O73" s="92" t="str">
        <f t="shared" si="24"/>
        <v>OK</v>
      </c>
      <c r="P73" s="120"/>
      <c r="Q73" s="121">
        <f t="shared" si="25"/>
        <v>0</v>
      </c>
      <c r="R73" s="92" t="str">
        <f t="shared" si="26"/>
        <v>OK</v>
      </c>
      <c r="S73" s="120">
        <v>450000</v>
      </c>
      <c r="T73" s="121">
        <f t="shared" si="27"/>
        <v>450000</v>
      </c>
      <c r="U73" s="92" t="str">
        <f t="shared" si="28"/>
        <v>OK</v>
      </c>
    </row>
    <row r="74" spans="1:21" s="116" customFormat="1" ht="15" x14ac:dyDescent="0.25">
      <c r="A74" s="122">
        <v>5</v>
      </c>
      <c r="B74" s="123" t="s">
        <v>242</v>
      </c>
      <c r="C74" s="122"/>
      <c r="D74" s="124"/>
      <c r="E74" s="125"/>
      <c r="F74" s="126"/>
      <c r="G74" s="125"/>
      <c r="H74" s="121">
        <f t="shared" si="19"/>
        <v>0</v>
      </c>
      <c r="I74" s="92" t="str">
        <f t="shared" si="20"/>
        <v>OK</v>
      </c>
      <c r="J74" s="125"/>
      <c r="K74" s="121">
        <f t="shared" si="21"/>
        <v>0</v>
      </c>
      <c r="L74" s="92" t="str">
        <f t="shared" si="22"/>
        <v>OK</v>
      </c>
      <c r="M74" s="125"/>
      <c r="N74" s="121">
        <f t="shared" si="23"/>
        <v>0</v>
      </c>
      <c r="O74" s="92" t="str">
        <f t="shared" si="24"/>
        <v>OK</v>
      </c>
      <c r="P74" s="125"/>
      <c r="Q74" s="121">
        <f t="shared" si="25"/>
        <v>0</v>
      </c>
      <c r="R74" s="92" t="str">
        <f t="shared" si="26"/>
        <v>OK</v>
      </c>
      <c r="S74" s="125"/>
      <c r="T74" s="121">
        <f t="shared" si="27"/>
        <v>0</v>
      </c>
      <c r="U74" s="92" t="str">
        <f t="shared" si="28"/>
        <v>OK</v>
      </c>
    </row>
    <row r="75" spans="1:21" ht="25.5" x14ac:dyDescent="0.25">
      <c r="A75" s="117" t="s">
        <v>243</v>
      </c>
      <c r="B75" s="118" t="s">
        <v>244</v>
      </c>
      <c r="C75" s="117" t="s">
        <v>131</v>
      </c>
      <c r="D75" s="119">
        <v>130</v>
      </c>
      <c r="E75" s="120">
        <v>46140</v>
      </c>
      <c r="F75" s="121">
        <f t="shared" si="4"/>
        <v>5998200</v>
      </c>
      <c r="G75" s="120">
        <v>45725</v>
      </c>
      <c r="H75" s="121">
        <f t="shared" si="19"/>
        <v>5944250</v>
      </c>
      <c r="I75" s="92" t="str">
        <f t="shared" si="20"/>
        <v>OK</v>
      </c>
      <c r="J75" s="120">
        <v>45310</v>
      </c>
      <c r="K75" s="121">
        <f t="shared" si="21"/>
        <v>5890300</v>
      </c>
      <c r="L75" s="92" t="str">
        <f t="shared" si="22"/>
        <v>OK</v>
      </c>
      <c r="M75" s="120">
        <v>45871</v>
      </c>
      <c r="N75" s="121">
        <f t="shared" si="23"/>
        <v>5963230</v>
      </c>
      <c r="O75" s="92" t="str">
        <f t="shared" si="24"/>
        <v>OK</v>
      </c>
      <c r="P75" s="120"/>
      <c r="Q75" s="121">
        <f t="shared" si="25"/>
        <v>0</v>
      </c>
      <c r="R75" s="92" t="str">
        <f t="shared" si="26"/>
        <v>OK</v>
      </c>
      <c r="S75" s="120">
        <v>46140</v>
      </c>
      <c r="T75" s="121">
        <f t="shared" si="27"/>
        <v>5998200</v>
      </c>
      <c r="U75" s="92" t="str">
        <f t="shared" si="28"/>
        <v>OK</v>
      </c>
    </row>
    <row r="76" spans="1:21" ht="25.5" x14ac:dyDescent="0.25">
      <c r="A76" s="117" t="s">
        <v>245</v>
      </c>
      <c r="B76" s="118" t="s">
        <v>246</v>
      </c>
      <c r="C76" s="117" t="s">
        <v>131</v>
      </c>
      <c r="D76" s="119">
        <v>30</v>
      </c>
      <c r="E76" s="120">
        <v>136000</v>
      </c>
      <c r="F76" s="121">
        <f t="shared" ref="F76:F96" si="29">ROUND(D76*E76,0)</f>
        <v>4080000</v>
      </c>
      <c r="G76" s="120">
        <v>134776</v>
      </c>
      <c r="H76" s="121">
        <f t="shared" si="19"/>
        <v>4043280</v>
      </c>
      <c r="I76" s="92" t="str">
        <f t="shared" si="20"/>
        <v>OK</v>
      </c>
      <c r="J76" s="120">
        <v>133550</v>
      </c>
      <c r="K76" s="121">
        <f t="shared" si="21"/>
        <v>4006500</v>
      </c>
      <c r="L76" s="92" t="str">
        <f t="shared" si="22"/>
        <v>OK</v>
      </c>
      <c r="M76" s="120">
        <v>135206</v>
      </c>
      <c r="N76" s="121">
        <f t="shared" si="23"/>
        <v>4056180</v>
      </c>
      <c r="O76" s="92" t="str">
        <f t="shared" si="24"/>
        <v>OK</v>
      </c>
      <c r="P76" s="120"/>
      <c r="Q76" s="121">
        <f t="shared" si="25"/>
        <v>0</v>
      </c>
      <c r="R76" s="92" t="str">
        <f t="shared" si="26"/>
        <v>OK</v>
      </c>
      <c r="S76" s="120">
        <v>136000</v>
      </c>
      <c r="T76" s="121">
        <f t="shared" si="27"/>
        <v>4080000</v>
      </c>
      <c r="U76" s="92" t="str">
        <f t="shared" si="28"/>
        <v>OK</v>
      </c>
    </row>
    <row r="77" spans="1:21" s="116" customFormat="1" ht="15" x14ac:dyDescent="0.25">
      <c r="A77" s="122">
        <v>6</v>
      </c>
      <c r="B77" s="123" t="s">
        <v>247</v>
      </c>
      <c r="C77" s="122"/>
      <c r="D77" s="124"/>
      <c r="E77" s="125"/>
      <c r="F77" s="126"/>
      <c r="G77" s="125"/>
      <c r="H77" s="121">
        <f t="shared" si="19"/>
        <v>0</v>
      </c>
      <c r="I77" s="92" t="str">
        <f t="shared" si="20"/>
        <v>OK</v>
      </c>
      <c r="J77" s="125"/>
      <c r="K77" s="121">
        <f t="shared" si="21"/>
        <v>0</v>
      </c>
      <c r="L77" s="92" t="str">
        <f t="shared" si="22"/>
        <v>OK</v>
      </c>
      <c r="M77" s="125"/>
      <c r="N77" s="121">
        <f t="shared" si="23"/>
        <v>0</v>
      </c>
      <c r="O77" s="92" t="str">
        <f t="shared" si="24"/>
        <v>OK</v>
      </c>
      <c r="P77" s="125"/>
      <c r="Q77" s="121">
        <f t="shared" si="25"/>
        <v>0</v>
      </c>
      <c r="R77" s="92" t="str">
        <f t="shared" si="26"/>
        <v>OK</v>
      </c>
      <c r="S77" s="125"/>
      <c r="T77" s="121">
        <f t="shared" si="27"/>
        <v>0</v>
      </c>
      <c r="U77" s="92" t="str">
        <f t="shared" si="28"/>
        <v>OK</v>
      </c>
    </row>
    <row r="78" spans="1:21" ht="114.75" x14ac:dyDescent="0.25">
      <c r="A78" s="117">
        <v>6.01</v>
      </c>
      <c r="B78" s="118" t="s">
        <v>248</v>
      </c>
      <c r="C78" s="117" t="s">
        <v>4</v>
      </c>
      <c r="D78" s="119">
        <v>1</v>
      </c>
      <c r="E78" s="120">
        <v>8745216</v>
      </c>
      <c r="F78" s="121">
        <f t="shared" si="29"/>
        <v>8745216</v>
      </c>
      <c r="G78" s="120">
        <v>8666509</v>
      </c>
      <c r="H78" s="121">
        <f t="shared" si="19"/>
        <v>8666509</v>
      </c>
      <c r="I78" s="92" t="str">
        <f t="shared" si="20"/>
        <v>OK</v>
      </c>
      <c r="J78" s="120">
        <v>8587800</v>
      </c>
      <c r="K78" s="121">
        <f t="shared" si="21"/>
        <v>8587800</v>
      </c>
      <c r="L78" s="92" t="str">
        <f t="shared" si="22"/>
        <v>OK</v>
      </c>
      <c r="M78" s="120">
        <v>8694158</v>
      </c>
      <c r="N78" s="121">
        <f t="shared" si="23"/>
        <v>8694158</v>
      </c>
      <c r="O78" s="92" t="str">
        <f t="shared" si="24"/>
        <v>OK</v>
      </c>
      <c r="P78" s="120"/>
      <c r="Q78" s="121">
        <f t="shared" si="25"/>
        <v>0</v>
      </c>
      <c r="R78" s="92" t="str">
        <f t="shared" si="26"/>
        <v>OK</v>
      </c>
      <c r="S78" s="120">
        <v>8600000</v>
      </c>
      <c r="T78" s="121">
        <f t="shared" si="27"/>
        <v>8600000</v>
      </c>
      <c r="U78" s="92" t="str">
        <f t="shared" si="28"/>
        <v>OK</v>
      </c>
    </row>
    <row r="79" spans="1:21" ht="127.5" x14ac:dyDescent="0.25">
      <c r="A79" s="117">
        <v>6.02</v>
      </c>
      <c r="B79" s="118" t="s">
        <v>249</v>
      </c>
      <c r="C79" s="117" t="s">
        <v>4</v>
      </c>
      <c r="D79" s="119">
        <v>2</v>
      </c>
      <c r="E79" s="120">
        <v>7269599</v>
      </c>
      <c r="F79" s="121">
        <f t="shared" si="29"/>
        <v>14539198</v>
      </c>
      <c r="G79" s="120">
        <v>7204173</v>
      </c>
      <c r="H79" s="121">
        <f t="shared" si="19"/>
        <v>14408346</v>
      </c>
      <c r="I79" s="92" t="str">
        <f t="shared" si="20"/>
        <v>OK</v>
      </c>
      <c r="J79" s="120">
        <v>7138750</v>
      </c>
      <c r="K79" s="121">
        <f t="shared" si="21"/>
        <v>14277500</v>
      </c>
      <c r="L79" s="92" t="str">
        <f t="shared" si="22"/>
        <v>OK</v>
      </c>
      <c r="M79" s="120">
        <v>7227156</v>
      </c>
      <c r="N79" s="121">
        <f t="shared" si="23"/>
        <v>14454312</v>
      </c>
      <c r="O79" s="92" t="str">
        <f t="shared" si="24"/>
        <v>OK</v>
      </c>
      <c r="P79" s="120"/>
      <c r="Q79" s="121">
        <f t="shared" si="25"/>
        <v>0</v>
      </c>
      <c r="R79" s="92" t="str">
        <f t="shared" si="26"/>
        <v>OK</v>
      </c>
      <c r="S79" s="120">
        <v>7200000</v>
      </c>
      <c r="T79" s="121">
        <f t="shared" si="27"/>
        <v>14400000</v>
      </c>
      <c r="U79" s="92" t="str">
        <f t="shared" si="28"/>
        <v>OK</v>
      </c>
    </row>
    <row r="80" spans="1:21" s="116" customFormat="1" ht="15" x14ac:dyDescent="0.25">
      <c r="A80" s="122">
        <v>7</v>
      </c>
      <c r="B80" s="123" t="s">
        <v>250</v>
      </c>
      <c r="C80" s="122"/>
      <c r="D80" s="124"/>
      <c r="E80" s="125"/>
      <c r="F80" s="126">
        <f t="shared" si="29"/>
        <v>0</v>
      </c>
      <c r="G80" s="125"/>
      <c r="H80" s="121">
        <f t="shared" si="19"/>
        <v>0</v>
      </c>
      <c r="I80" s="92" t="str">
        <f t="shared" si="20"/>
        <v>OK</v>
      </c>
      <c r="J80" s="125"/>
      <c r="K80" s="121">
        <f t="shared" si="21"/>
        <v>0</v>
      </c>
      <c r="L80" s="92" t="str">
        <f t="shared" si="22"/>
        <v>OK</v>
      </c>
      <c r="M80" s="125"/>
      <c r="N80" s="121">
        <f t="shared" si="23"/>
        <v>0</v>
      </c>
      <c r="O80" s="92" t="str">
        <f t="shared" si="24"/>
        <v>OK</v>
      </c>
      <c r="P80" s="125"/>
      <c r="Q80" s="121">
        <f t="shared" si="25"/>
        <v>0</v>
      </c>
      <c r="R80" s="92" t="str">
        <f t="shared" si="26"/>
        <v>OK</v>
      </c>
      <c r="S80" s="125"/>
      <c r="T80" s="121">
        <f t="shared" si="27"/>
        <v>0</v>
      </c>
      <c r="U80" s="92" t="str">
        <f t="shared" si="28"/>
        <v>OK</v>
      </c>
    </row>
    <row r="81" spans="1:21" ht="25.5" x14ac:dyDescent="0.25">
      <c r="A81" s="117">
        <v>7.01</v>
      </c>
      <c r="B81" s="118" t="s">
        <v>251</v>
      </c>
      <c r="C81" s="117" t="s">
        <v>4</v>
      </c>
      <c r="D81" s="119">
        <v>3</v>
      </c>
      <c r="E81" s="120">
        <v>239723</v>
      </c>
      <c r="F81" s="121">
        <f t="shared" si="29"/>
        <v>719169</v>
      </c>
      <c r="G81" s="120">
        <v>237565</v>
      </c>
      <c r="H81" s="121">
        <f t="shared" si="19"/>
        <v>712695</v>
      </c>
      <c r="I81" s="92" t="str">
        <f t="shared" si="20"/>
        <v>OK</v>
      </c>
      <c r="J81" s="120">
        <v>235410</v>
      </c>
      <c r="K81" s="121">
        <f t="shared" si="21"/>
        <v>706230</v>
      </c>
      <c r="L81" s="92" t="str">
        <f t="shared" si="22"/>
        <v>OK</v>
      </c>
      <c r="M81" s="120">
        <v>238323</v>
      </c>
      <c r="N81" s="121">
        <f t="shared" si="23"/>
        <v>714969</v>
      </c>
      <c r="O81" s="92" t="str">
        <f t="shared" si="24"/>
        <v>OK</v>
      </c>
      <c r="P81" s="120"/>
      <c r="Q81" s="121">
        <f t="shared" si="25"/>
        <v>0</v>
      </c>
      <c r="R81" s="92" t="str">
        <f t="shared" si="26"/>
        <v>OK</v>
      </c>
      <c r="S81" s="120">
        <v>239723</v>
      </c>
      <c r="T81" s="121">
        <f t="shared" si="27"/>
        <v>719169</v>
      </c>
      <c r="U81" s="92" t="str">
        <f t="shared" si="28"/>
        <v>OK</v>
      </c>
    </row>
    <row r="82" spans="1:21" ht="25.5" x14ac:dyDescent="0.25">
      <c r="A82" s="117">
        <v>7.02</v>
      </c>
      <c r="B82" s="118" t="s">
        <v>252</v>
      </c>
      <c r="C82" s="117" t="s">
        <v>4</v>
      </c>
      <c r="D82" s="119">
        <v>4</v>
      </c>
      <c r="E82" s="120">
        <v>121913</v>
      </c>
      <c r="F82" s="121">
        <f t="shared" si="29"/>
        <v>487652</v>
      </c>
      <c r="G82" s="120">
        <v>120816</v>
      </c>
      <c r="H82" s="121">
        <f t="shared" si="19"/>
        <v>483264</v>
      </c>
      <c r="I82" s="92" t="str">
        <f t="shared" si="20"/>
        <v>OK</v>
      </c>
      <c r="J82" s="120">
        <v>119720</v>
      </c>
      <c r="K82" s="121">
        <f t="shared" si="21"/>
        <v>478880</v>
      </c>
      <c r="L82" s="92" t="str">
        <f t="shared" si="22"/>
        <v>OK</v>
      </c>
      <c r="M82" s="120">
        <v>121201</v>
      </c>
      <c r="N82" s="121">
        <f t="shared" si="23"/>
        <v>484804</v>
      </c>
      <c r="O82" s="92" t="str">
        <f t="shared" si="24"/>
        <v>OK</v>
      </c>
      <c r="P82" s="120"/>
      <c r="Q82" s="121">
        <f t="shared" si="25"/>
        <v>0</v>
      </c>
      <c r="R82" s="92" t="str">
        <f t="shared" si="26"/>
        <v>OK</v>
      </c>
      <c r="S82" s="120">
        <v>121913</v>
      </c>
      <c r="T82" s="121">
        <f t="shared" si="27"/>
        <v>487652</v>
      </c>
      <c r="U82" s="92" t="str">
        <f t="shared" si="28"/>
        <v>OK</v>
      </c>
    </row>
    <row r="83" spans="1:21" ht="15" x14ac:dyDescent="0.25">
      <c r="A83" s="117">
        <v>7.03</v>
      </c>
      <c r="B83" s="118" t="s">
        <v>253</v>
      </c>
      <c r="C83" s="117" t="s">
        <v>131</v>
      </c>
      <c r="D83" s="119">
        <v>9</v>
      </c>
      <c r="E83" s="120">
        <v>27010</v>
      </c>
      <c r="F83" s="121">
        <f t="shared" si="29"/>
        <v>243090</v>
      </c>
      <c r="G83" s="120">
        <v>26767</v>
      </c>
      <c r="H83" s="121">
        <f t="shared" si="19"/>
        <v>240903</v>
      </c>
      <c r="I83" s="92" t="str">
        <f t="shared" si="20"/>
        <v>OK</v>
      </c>
      <c r="J83" s="120">
        <v>26520</v>
      </c>
      <c r="K83" s="121">
        <f t="shared" si="21"/>
        <v>238680</v>
      </c>
      <c r="L83" s="92" t="str">
        <f t="shared" si="22"/>
        <v>OK</v>
      </c>
      <c r="M83" s="120">
        <v>26852</v>
      </c>
      <c r="N83" s="121">
        <f t="shared" si="23"/>
        <v>241668</v>
      </c>
      <c r="O83" s="92" t="str">
        <f t="shared" si="24"/>
        <v>OK</v>
      </c>
      <c r="P83" s="120"/>
      <c r="Q83" s="121">
        <f t="shared" si="25"/>
        <v>0</v>
      </c>
      <c r="R83" s="92" t="str">
        <f t="shared" si="26"/>
        <v>OK</v>
      </c>
      <c r="S83" s="120">
        <v>27010</v>
      </c>
      <c r="T83" s="121">
        <f t="shared" si="27"/>
        <v>243090</v>
      </c>
      <c r="U83" s="92" t="str">
        <f t="shared" si="28"/>
        <v>OK</v>
      </c>
    </row>
    <row r="84" spans="1:21" ht="25.5" x14ac:dyDescent="0.25">
      <c r="A84" s="117">
        <v>7.04</v>
      </c>
      <c r="B84" s="118" t="s">
        <v>254</v>
      </c>
      <c r="C84" s="117" t="s">
        <v>131</v>
      </c>
      <c r="D84" s="119">
        <v>18</v>
      </c>
      <c r="E84" s="120">
        <v>35191</v>
      </c>
      <c r="F84" s="121">
        <f t="shared" si="29"/>
        <v>633438</v>
      </c>
      <c r="G84" s="120">
        <v>34874</v>
      </c>
      <c r="H84" s="121">
        <f t="shared" si="19"/>
        <v>627732</v>
      </c>
      <c r="I84" s="92" t="str">
        <f t="shared" si="20"/>
        <v>OK</v>
      </c>
      <c r="J84" s="120">
        <v>34560</v>
      </c>
      <c r="K84" s="121">
        <f t="shared" si="21"/>
        <v>622080</v>
      </c>
      <c r="L84" s="92" t="str">
        <f t="shared" si="22"/>
        <v>OK</v>
      </c>
      <c r="M84" s="120">
        <v>34986</v>
      </c>
      <c r="N84" s="121">
        <f t="shared" si="23"/>
        <v>629748</v>
      </c>
      <c r="O84" s="92" t="str">
        <f t="shared" si="24"/>
        <v>OK</v>
      </c>
      <c r="P84" s="120"/>
      <c r="Q84" s="121">
        <f t="shared" si="25"/>
        <v>0</v>
      </c>
      <c r="R84" s="92" t="str">
        <f t="shared" si="26"/>
        <v>OK</v>
      </c>
      <c r="S84" s="120">
        <v>35191</v>
      </c>
      <c r="T84" s="121">
        <f t="shared" si="27"/>
        <v>633438</v>
      </c>
      <c r="U84" s="92" t="str">
        <f t="shared" si="28"/>
        <v>OK</v>
      </c>
    </row>
    <row r="85" spans="1:21" ht="15" x14ac:dyDescent="0.25">
      <c r="A85" s="117">
        <v>7.05</v>
      </c>
      <c r="B85" s="118" t="s">
        <v>255</v>
      </c>
      <c r="C85" s="117" t="s">
        <v>4</v>
      </c>
      <c r="D85" s="119">
        <v>1</v>
      </c>
      <c r="E85" s="120">
        <v>337898</v>
      </c>
      <c r="F85" s="121">
        <f t="shared" si="29"/>
        <v>337898</v>
      </c>
      <c r="G85" s="120">
        <v>334857</v>
      </c>
      <c r="H85" s="121">
        <f t="shared" si="19"/>
        <v>334857</v>
      </c>
      <c r="I85" s="92" t="str">
        <f t="shared" si="20"/>
        <v>OK</v>
      </c>
      <c r="J85" s="120">
        <v>331820</v>
      </c>
      <c r="K85" s="121">
        <f t="shared" si="21"/>
        <v>331820</v>
      </c>
      <c r="L85" s="92" t="str">
        <f t="shared" si="22"/>
        <v>OK</v>
      </c>
      <c r="M85" s="120">
        <v>335925</v>
      </c>
      <c r="N85" s="121">
        <f t="shared" si="23"/>
        <v>335925</v>
      </c>
      <c r="O85" s="92" t="str">
        <f t="shared" si="24"/>
        <v>OK</v>
      </c>
      <c r="P85" s="120"/>
      <c r="Q85" s="121">
        <f t="shared" si="25"/>
        <v>0</v>
      </c>
      <c r="R85" s="92" t="str">
        <f t="shared" si="26"/>
        <v>OK</v>
      </c>
      <c r="S85" s="120">
        <v>337898</v>
      </c>
      <c r="T85" s="121">
        <f t="shared" si="27"/>
        <v>337898</v>
      </c>
      <c r="U85" s="92" t="str">
        <f t="shared" si="28"/>
        <v>OK</v>
      </c>
    </row>
    <row r="86" spans="1:21" ht="15" x14ac:dyDescent="0.25">
      <c r="A86" s="117">
        <v>7.06</v>
      </c>
      <c r="B86" s="118" t="s">
        <v>256</v>
      </c>
      <c r="C86" s="117" t="s">
        <v>4</v>
      </c>
      <c r="D86" s="119">
        <v>1</v>
      </c>
      <c r="E86" s="120">
        <v>121913</v>
      </c>
      <c r="F86" s="121">
        <f t="shared" si="29"/>
        <v>121913</v>
      </c>
      <c r="G86" s="120">
        <v>120816</v>
      </c>
      <c r="H86" s="121">
        <f t="shared" si="19"/>
        <v>120816</v>
      </c>
      <c r="I86" s="92" t="str">
        <f t="shared" si="20"/>
        <v>OK</v>
      </c>
      <c r="J86" s="120">
        <v>119720</v>
      </c>
      <c r="K86" s="121">
        <f t="shared" si="21"/>
        <v>119720</v>
      </c>
      <c r="L86" s="92" t="str">
        <f t="shared" si="22"/>
        <v>OK</v>
      </c>
      <c r="M86" s="120">
        <v>121201</v>
      </c>
      <c r="N86" s="121">
        <f t="shared" si="23"/>
        <v>121201</v>
      </c>
      <c r="O86" s="92" t="str">
        <f t="shared" si="24"/>
        <v>OK</v>
      </c>
      <c r="P86" s="120"/>
      <c r="Q86" s="121">
        <f t="shared" si="25"/>
        <v>0</v>
      </c>
      <c r="R86" s="92" t="str">
        <f t="shared" si="26"/>
        <v>OK</v>
      </c>
      <c r="S86" s="120">
        <v>121913</v>
      </c>
      <c r="T86" s="121">
        <f t="shared" si="27"/>
        <v>121913</v>
      </c>
      <c r="U86" s="92" t="str">
        <f t="shared" si="28"/>
        <v>OK</v>
      </c>
    </row>
    <row r="87" spans="1:21" ht="15" x14ac:dyDescent="0.25">
      <c r="A87" s="117">
        <v>7.07</v>
      </c>
      <c r="B87" s="118" t="s">
        <v>257</v>
      </c>
      <c r="C87" s="117" t="s">
        <v>4</v>
      </c>
      <c r="D87" s="119">
        <v>2</v>
      </c>
      <c r="E87" s="120">
        <v>72825</v>
      </c>
      <c r="F87" s="121">
        <f t="shared" si="29"/>
        <v>145650</v>
      </c>
      <c r="G87" s="120">
        <v>72170</v>
      </c>
      <c r="H87" s="121">
        <f t="shared" si="19"/>
        <v>144340</v>
      </c>
      <c r="I87" s="92" t="str">
        <f t="shared" si="20"/>
        <v>OK</v>
      </c>
      <c r="J87" s="120">
        <v>71510</v>
      </c>
      <c r="K87" s="121">
        <f t="shared" si="21"/>
        <v>143020</v>
      </c>
      <c r="L87" s="92" t="str">
        <f t="shared" si="22"/>
        <v>OK</v>
      </c>
      <c r="M87" s="120">
        <v>72400</v>
      </c>
      <c r="N87" s="121">
        <f t="shared" si="23"/>
        <v>144800</v>
      </c>
      <c r="O87" s="92" t="str">
        <f t="shared" si="24"/>
        <v>OK</v>
      </c>
      <c r="P87" s="120"/>
      <c r="Q87" s="121">
        <f t="shared" si="25"/>
        <v>0</v>
      </c>
      <c r="R87" s="92" t="str">
        <f t="shared" si="26"/>
        <v>OK</v>
      </c>
      <c r="S87" s="120">
        <v>72825</v>
      </c>
      <c r="T87" s="121">
        <f t="shared" si="27"/>
        <v>145650</v>
      </c>
      <c r="U87" s="92" t="str">
        <f t="shared" si="28"/>
        <v>OK</v>
      </c>
    </row>
    <row r="88" spans="1:21" ht="15" x14ac:dyDescent="0.25">
      <c r="A88" s="117">
        <v>7.08</v>
      </c>
      <c r="B88" s="118" t="s">
        <v>258</v>
      </c>
      <c r="C88" s="117" t="s">
        <v>4</v>
      </c>
      <c r="D88" s="119">
        <v>1</v>
      </c>
      <c r="E88" s="120">
        <v>174273</v>
      </c>
      <c r="F88" s="121">
        <f t="shared" si="29"/>
        <v>174273</v>
      </c>
      <c r="G88" s="120">
        <v>172705</v>
      </c>
      <c r="H88" s="121">
        <f t="shared" si="19"/>
        <v>172705</v>
      </c>
      <c r="I88" s="92" t="str">
        <f t="shared" si="20"/>
        <v>OK</v>
      </c>
      <c r="J88" s="120">
        <v>171140</v>
      </c>
      <c r="K88" s="121">
        <f t="shared" si="21"/>
        <v>171140</v>
      </c>
      <c r="L88" s="92" t="str">
        <f t="shared" si="22"/>
        <v>OK</v>
      </c>
      <c r="M88" s="120">
        <v>173256</v>
      </c>
      <c r="N88" s="121">
        <f t="shared" si="23"/>
        <v>173256</v>
      </c>
      <c r="O88" s="92" t="str">
        <f t="shared" si="24"/>
        <v>OK</v>
      </c>
      <c r="P88" s="120"/>
      <c r="Q88" s="121">
        <f t="shared" si="25"/>
        <v>0</v>
      </c>
      <c r="R88" s="92" t="str">
        <f t="shared" si="26"/>
        <v>OK</v>
      </c>
      <c r="S88" s="120">
        <v>174273</v>
      </c>
      <c r="T88" s="121">
        <f t="shared" si="27"/>
        <v>174273</v>
      </c>
      <c r="U88" s="92" t="str">
        <f t="shared" si="28"/>
        <v>OK</v>
      </c>
    </row>
    <row r="89" spans="1:21" ht="15" x14ac:dyDescent="0.25">
      <c r="A89" s="117">
        <v>7.09</v>
      </c>
      <c r="B89" s="118" t="s">
        <v>259</v>
      </c>
      <c r="C89" s="117" t="s">
        <v>4</v>
      </c>
      <c r="D89" s="119">
        <v>2</v>
      </c>
      <c r="E89" s="120">
        <v>632423</v>
      </c>
      <c r="F89" s="121">
        <f t="shared" si="29"/>
        <v>1264846</v>
      </c>
      <c r="G89" s="120">
        <v>626731</v>
      </c>
      <c r="H89" s="121">
        <f t="shared" si="19"/>
        <v>1253462</v>
      </c>
      <c r="I89" s="92" t="str">
        <f t="shared" si="20"/>
        <v>OK</v>
      </c>
      <c r="J89" s="120">
        <v>621040</v>
      </c>
      <c r="K89" s="121">
        <f t="shared" si="21"/>
        <v>1242080</v>
      </c>
      <c r="L89" s="92" t="str">
        <f t="shared" si="22"/>
        <v>OK</v>
      </c>
      <c r="M89" s="120">
        <v>628731</v>
      </c>
      <c r="N89" s="121">
        <f t="shared" si="23"/>
        <v>1257462</v>
      </c>
      <c r="O89" s="92" t="str">
        <f t="shared" si="24"/>
        <v>OK</v>
      </c>
      <c r="P89" s="120"/>
      <c r="Q89" s="121">
        <f t="shared" si="25"/>
        <v>0</v>
      </c>
      <c r="R89" s="92" t="str">
        <f t="shared" si="26"/>
        <v>OK</v>
      </c>
      <c r="S89" s="120">
        <v>632423</v>
      </c>
      <c r="T89" s="121">
        <f t="shared" si="27"/>
        <v>1264846</v>
      </c>
      <c r="U89" s="92" t="str">
        <f t="shared" si="28"/>
        <v>OK</v>
      </c>
    </row>
    <row r="90" spans="1:21" ht="15" x14ac:dyDescent="0.25">
      <c r="A90" s="117">
        <v>7.1</v>
      </c>
      <c r="B90" s="118" t="s">
        <v>260</v>
      </c>
      <c r="C90" s="117" t="s">
        <v>4</v>
      </c>
      <c r="D90" s="119">
        <v>2</v>
      </c>
      <c r="E90" s="120">
        <v>75443</v>
      </c>
      <c r="F90" s="121">
        <f t="shared" si="29"/>
        <v>150886</v>
      </c>
      <c r="G90" s="120">
        <v>74764</v>
      </c>
      <c r="H90" s="121">
        <f t="shared" si="19"/>
        <v>149528</v>
      </c>
      <c r="I90" s="92" t="str">
        <f t="shared" si="20"/>
        <v>OK</v>
      </c>
      <c r="J90" s="120">
        <v>74090</v>
      </c>
      <c r="K90" s="121">
        <f t="shared" si="21"/>
        <v>148180</v>
      </c>
      <c r="L90" s="92" t="str">
        <f t="shared" si="22"/>
        <v>OK</v>
      </c>
      <c r="M90" s="120">
        <v>75003</v>
      </c>
      <c r="N90" s="121">
        <f t="shared" si="23"/>
        <v>150006</v>
      </c>
      <c r="O90" s="92" t="str">
        <f t="shared" si="24"/>
        <v>OK</v>
      </c>
      <c r="P90" s="120"/>
      <c r="Q90" s="121">
        <f t="shared" si="25"/>
        <v>0</v>
      </c>
      <c r="R90" s="92" t="str">
        <f t="shared" si="26"/>
        <v>OK</v>
      </c>
      <c r="S90" s="120">
        <v>75443</v>
      </c>
      <c r="T90" s="121">
        <f t="shared" si="27"/>
        <v>150886</v>
      </c>
      <c r="U90" s="92" t="str">
        <f t="shared" si="28"/>
        <v>OK</v>
      </c>
    </row>
    <row r="91" spans="1:21" ht="15" x14ac:dyDescent="0.25">
      <c r="A91" s="117">
        <v>7.1100000000000101</v>
      </c>
      <c r="B91" s="118" t="s">
        <v>261</v>
      </c>
      <c r="C91" s="117" t="s">
        <v>4</v>
      </c>
      <c r="D91" s="119">
        <v>2</v>
      </c>
      <c r="E91" s="120">
        <v>2432298</v>
      </c>
      <c r="F91" s="121">
        <f t="shared" si="29"/>
        <v>4864596</v>
      </c>
      <c r="G91" s="120">
        <v>2410407</v>
      </c>
      <c r="H91" s="121">
        <f t="shared" si="19"/>
        <v>4820814</v>
      </c>
      <c r="I91" s="92" t="str">
        <f t="shared" si="20"/>
        <v>OK</v>
      </c>
      <c r="J91" s="120">
        <v>2388520</v>
      </c>
      <c r="K91" s="121">
        <f t="shared" si="21"/>
        <v>4777040</v>
      </c>
      <c r="L91" s="92" t="str">
        <f t="shared" si="22"/>
        <v>OK</v>
      </c>
      <c r="M91" s="120">
        <v>2418097</v>
      </c>
      <c r="N91" s="121">
        <f t="shared" si="23"/>
        <v>4836194</v>
      </c>
      <c r="O91" s="92" t="str">
        <f t="shared" si="24"/>
        <v>OK</v>
      </c>
      <c r="P91" s="120"/>
      <c r="Q91" s="121">
        <f t="shared" si="25"/>
        <v>0</v>
      </c>
      <c r="R91" s="92" t="str">
        <f t="shared" si="26"/>
        <v>OK</v>
      </c>
      <c r="S91" s="120">
        <v>2200000</v>
      </c>
      <c r="T91" s="121">
        <f t="shared" si="27"/>
        <v>4400000</v>
      </c>
      <c r="U91" s="92" t="str">
        <f t="shared" si="28"/>
        <v>OK</v>
      </c>
    </row>
    <row r="92" spans="1:21" ht="25.5" x14ac:dyDescent="0.25">
      <c r="A92" s="117">
        <v>7.1200000000000099</v>
      </c>
      <c r="B92" s="118" t="s">
        <v>262</v>
      </c>
      <c r="C92" s="117" t="s">
        <v>4</v>
      </c>
      <c r="D92" s="119">
        <v>2</v>
      </c>
      <c r="E92" s="120">
        <v>121913</v>
      </c>
      <c r="F92" s="121">
        <f t="shared" si="29"/>
        <v>243826</v>
      </c>
      <c r="G92" s="120">
        <v>120816</v>
      </c>
      <c r="H92" s="121">
        <f t="shared" si="19"/>
        <v>241632</v>
      </c>
      <c r="I92" s="92" t="str">
        <f t="shared" si="20"/>
        <v>OK</v>
      </c>
      <c r="J92" s="120">
        <v>119720</v>
      </c>
      <c r="K92" s="121">
        <f t="shared" si="21"/>
        <v>239440</v>
      </c>
      <c r="L92" s="92" t="str">
        <f t="shared" si="22"/>
        <v>OK</v>
      </c>
      <c r="M92" s="120">
        <v>121201</v>
      </c>
      <c r="N92" s="121">
        <f t="shared" si="23"/>
        <v>242402</v>
      </c>
      <c r="O92" s="92" t="str">
        <f t="shared" si="24"/>
        <v>OK</v>
      </c>
      <c r="P92" s="120"/>
      <c r="Q92" s="121">
        <f t="shared" si="25"/>
        <v>0</v>
      </c>
      <c r="R92" s="92" t="str">
        <f t="shared" si="26"/>
        <v>OK</v>
      </c>
      <c r="S92" s="120">
        <v>121913</v>
      </c>
      <c r="T92" s="121">
        <f t="shared" si="27"/>
        <v>243826</v>
      </c>
      <c r="U92" s="92" t="str">
        <f t="shared" si="28"/>
        <v>OK</v>
      </c>
    </row>
    <row r="93" spans="1:21" ht="15" x14ac:dyDescent="0.25">
      <c r="A93" s="117">
        <v>7.1300000000000097</v>
      </c>
      <c r="B93" s="118" t="s">
        <v>263</v>
      </c>
      <c r="C93" s="117" t="s">
        <v>4</v>
      </c>
      <c r="D93" s="119">
        <v>2</v>
      </c>
      <c r="E93" s="120">
        <v>1561813</v>
      </c>
      <c r="F93" s="121">
        <f t="shared" si="29"/>
        <v>3123626</v>
      </c>
      <c r="G93" s="120">
        <v>1547757</v>
      </c>
      <c r="H93" s="121">
        <f t="shared" si="19"/>
        <v>3095514</v>
      </c>
      <c r="I93" s="92" t="str">
        <f t="shared" si="20"/>
        <v>OK</v>
      </c>
      <c r="J93" s="120">
        <v>1533700</v>
      </c>
      <c r="K93" s="121">
        <f t="shared" si="21"/>
        <v>3067400</v>
      </c>
      <c r="L93" s="92" t="str">
        <f t="shared" si="22"/>
        <v>OK</v>
      </c>
      <c r="M93" s="120">
        <v>1552695</v>
      </c>
      <c r="N93" s="121">
        <f t="shared" si="23"/>
        <v>3105390</v>
      </c>
      <c r="O93" s="92" t="str">
        <f t="shared" si="24"/>
        <v>OK</v>
      </c>
      <c r="P93" s="120"/>
      <c r="Q93" s="121">
        <f t="shared" si="25"/>
        <v>0</v>
      </c>
      <c r="R93" s="92" t="str">
        <f t="shared" si="26"/>
        <v>OK</v>
      </c>
      <c r="S93" s="120">
        <v>1500000</v>
      </c>
      <c r="T93" s="121">
        <f t="shared" si="27"/>
        <v>3000000</v>
      </c>
      <c r="U93" s="92" t="str">
        <f t="shared" si="28"/>
        <v>OK</v>
      </c>
    </row>
    <row r="94" spans="1:21" ht="15" x14ac:dyDescent="0.25">
      <c r="A94" s="117">
        <v>7.1400000000000103</v>
      </c>
      <c r="B94" s="118" t="s">
        <v>264</v>
      </c>
      <c r="C94" s="117" t="s">
        <v>4</v>
      </c>
      <c r="D94" s="119">
        <v>2</v>
      </c>
      <c r="E94" s="120">
        <v>95733</v>
      </c>
      <c r="F94" s="121">
        <f t="shared" si="29"/>
        <v>191466</v>
      </c>
      <c r="G94" s="120">
        <v>94871</v>
      </c>
      <c r="H94" s="121">
        <f t="shared" si="19"/>
        <v>189742</v>
      </c>
      <c r="I94" s="92" t="str">
        <f t="shared" si="20"/>
        <v>OK</v>
      </c>
      <c r="J94" s="120">
        <v>94010</v>
      </c>
      <c r="K94" s="121">
        <f t="shared" si="21"/>
        <v>188020</v>
      </c>
      <c r="L94" s="92" t="str">
        <f t="shared" si="22"/>
        <v>OK</v>
      </c>
      <c r="M94" s="120">
        <v>95174</v>
      </c>
      <c r="N94" s="121">
        <f t="shared" si="23"/>
        <v>190348</v>
      </c>
      <c r="O94" s="92" t="str">
        <f t="shared" si="24"/>
        <v>OK</v>
      </c>
      <c r="P94" s="120"/>
      <c r="Q94" s="121">
        <f t="shared" si="25"/>
        <v>0</v>
      </c>
      <c r="R94" s="92" t="str">
        <f t="shared" si="26"/>
        <v>OK</v>
      </c>
      <c r="S94" s="120">
        <v>95000</v>
      </c>
      <c r="T94" s="121">
        <f t="shared" si="27"/>
        <v>190000</v>
      </c>
      <c r="U94" s="92" t="str">
        <f t="shared" si="28"/>
        <v>OK</v>
      </c>
    </row>
    <row r="95" spans="1:21" ht="25.5" x14ac:dyDescent="0.25">
      <c r="A95" s="117">
        <v>7.1500000000000101</v>
      </c>
      <c r="B95" s="118" t="s">
        <v>265</v>
      </c>
      <c r="C95" s="117" t="s">
        <v>131</v>
      </c>
      <c r="D95" s="119">
        <v>18</v>
      </c>
      <c r="E95" s="120">
        <v>63662</v>
      </c>
      <c r="F95" s="121">
        <f t="shared" si="29"/>
        <v>1145916</v>
      </c>
      <c r="G95" s="120">
        <v>63089</v>
      </c>
      <c r="H95" s="121">
        <f t="shared" si="19"/>
        <v>1135602</v>
      </c>
      <c r="I95" s="92" t="str">
        <f t="shared" si="20"/>
        <v>OK</v>
      </c>
      <c r="J95" s="120">
        <v>62520</v>
      </c>
      <c r="K95" s="121">
        <f t="shared" si="21"/>
        <v>1125360</v>
      </c>
      <c r="L95" s="92" t="str">
        <f t="shared" si="22"/>
        <v>OK</v>
      </c>
      <c r="M95" s="120">
        <v>63290</v>
      </c>
      <c r="N95" s="121">
        <f t="shared" si="23"/>
        <v>1139220</v>
      </c>
      <c r="O95" s="92" t="str">
        <f t="shared" si="24"/>
        <v>OK</v>
      </c>
      <c r="P95" s="120"/>
      <c r="Q95" s="121">
        <f t="shared" si="25"/>
        <v>0</v>
      </c>
      <c r="R95" s="92" t="str">
        <f t="shared" si="26"/>
        <v>OK</v>
      </c>
      <c r="S95" s="120">
        <v>63600</v>
      </c>
      <c r="T95" s="121">
        <f t="shared" si="27"/>
        <v>1144800</v>
      </c>
      <c r="U95" s="92" t="str">
        <f t="shared" si="28"/>
        <v>OK</v>
      </c>
    </row>
    <row r="96" spans="1:21" ht="89.25" x14ac:dyDescent="0.25">
      <c r="A96" s="117">
        <v>7.1600000000000099</v>
      </c>
      <c r="B96" s="118" t="s">
        <v>266</v>
      </c>
      <c r="C96" s="117" t="s">
        <v>131</v>
      </c>
      <c r="D96" s="119">
        <v>24</v>
      </c>
      <c r="E96" s="120">
        <v>249564</v>
      </c>
      <c r="F96" s="121">
        <f t="shared" si="29"/>
        <v>5989536</v>
      </c>
      <c r="G96" s="120">
        <v>247318</v>
      </c>
      <c r="H96" s="121">
        <f t="shared" si="19"/>
        <v>5935632</v>
      </c>
      <c r="I96" s="92" t="str">
        <f t="shared" si="20"/>
        <v>OK</v>
      </c>
      <c r="J96" s="120">
        <v>245070</v>
      </c>
      <c r="K96" s="121">
        <f t="shared" si="21"/>
        <v>5881680</v>
      </c>
      <c r="L96" s="92" t="str">
        <f t="shared" si="22"/>
        <v>OK</v>
      </c>
      <c r="M96" s="120">
        <v>248107</v>
      </c>
      <c r="N96" s="121">
        <f t="shared" si="23"/>
        <v>5954568</v>
      </c>
      <c r="O96" s="92" t="str">
        <f t="shared" si="24"/>
        <v>OK</v>
      </c>
      <c r="P96" s="120"/>
      <c r="Q96" s="121">
        <f t="shared" si="25"/>
        <v>0</v>
      </c>
      <c r="R96" s="92" t="str">
        <f t="shared" si="26"/>
        <v>OK</v>
      </c>
      <c r="S96" s="120">
        <v>248000</v>
      </c>
      <c r="T96" s="121">
        <f t="shared" si="27"/>
        <v>5952000</v>
      </c>
      <c r="U96" s="92" t="str">
        <f t="shared" si="28"/>
        <v>OK</v>
      </c>
    </row>
    <row r="97" spans="1:22" ht="15" x14ac:dyDescent="0.25">
      <c r="A97" s="117"/>
      <c r="B97" s="118"/>
      <c r="C97" s="117"/>
      <c r="D97" s="119"/>
      <c r="E97" s="120"/>
      <c r="F97" s="121"/>
      <c r="G97" s="120"/>
      <c r="H97" s="121"/>
      <c r="I97" s="92"/>
      <c r="J97" s="120"/>
      <c r="K97" s="121"/>
      <c r="L97" s="92"/>
      <c r="M97" s="120"/>
      <c r="N97" s="121"/>
      <c r="O97" s="92"/>
      <c r="P97" s="120"/>
      <c r="Q97" s="121"/>
      <c r="R97" s="92"/>
      <c r="S97" s="120"/>
      <c r="T97" s="121"/>
      <c r="U97" s="92"/>
    </row>
    <row r="98" spans="1:22" x14ac:dyDescent="0.25">
      <c r="A98" s="87"/>
      <c r="B98" s="86" t="s">
        <v>36</v>
      </c>
      <c r="C98" s="87"/>
      <c r="D98" s="87"/>
      <c r="E98" s="91"/>
      <c r="F98" s="94">
        <f>SUM(F9:F97)</f>
        <v>270628973</v>
      </c>
      <c r="G98" s="91"/>
      <c r="H98" s="94">
        <f>SUM(H9:H97)</f>
        <v>268193381</v>
      </c>
      <c r="I98" s="87"/>
      <c r="J98" s="91"/>
      <c r="K98" s="94">
        <f>SUM(K9:K97)</f>
        <v>265756129</v>
      </c>
      <c r="L98" s="87"/>
      <c r="M98" s="91"/>
      <c r="N98" s="94">
        <f>SUM(N9:N97)</f>
        <v>269048944</v>
      </c>
      <c r="O98" s="87"/>
      <c r="P98" s="91"/>
      <c r="Q98" s="94">
        <f>SUM(Q9:Q97)</f>
        <v>0</v>
      </c>
      <c r="R98" s="87"/>
      <c r="S98" s="91"/>
      <c r="T98" s="94">
        <f>SUM(T9:T97)</f>
        <v>268684175</v>
      </c>
      <c r="U98" s="87"/>
      <c r="V98" s="7"/>
    </row>
    <row r="99" spans="1:22" x14ac:dyDescent="0.25">
      <c r="A99" s="87"/>
      <c r="B99" s="95" t="s">
        <v>77</v>
      </c>
      <c r="C99" s="96">
        <v>0.17</v>
      </c>
      <c r="D99" s="87"/>
      <c r="E99" s="91"/>
      <c r="F99" s="91">
        <f>ROUND(F$98*$C99,0)</f>
        <v>46006925</v>
      </c>
      <c r="G99" s="97">
        <v>0.17</v>
      </c>
      <c r="H99" s="91">
        <f>ROUND(H$98*G99,0)</f>
        <v>45592875</v>
      </c>
      <c r="I99" s="87"/>
      <c r="J99" s="97">
        <v>0.17</v>
      </c>
      <c r="K99" s="91">
        <f>ROUND(K$98*J99,0)</f>
        <v>45178542</v>
      </c>
      <c r="L99" s="87"/>
      <c r="M99" s="97">
        <v>0.17</v>
      </c>
      <c r="N99" s="91">
        <f>ROUND(N$98*M99,0)</f>
        <v>45738320</v>
      </c>
      <c r="O99" s="87"/>
      <c r="P99" s="97">
        <v>0.17</v>
      </c>
      <c r="Q99" s="91">
        <f>ROUND(Q$98*P99,0)</f>
        <v>0</v>
      </c>
      <c r="R99" s="87"/>
      <c r="S99" s="97">
        <v>0.18</v>
      </c>
      <c r="T99" s="91">
        <f>ROUND(T$98*S99,0)</f>
        <v>48363152</v>
      </c>
      <c r="U99" s="87"/>
      <c r="V99" s="7"/>
    </row>
    <row r="100" spans="1:22" x14ac:dyDescent="0.25">
      <c r="A100" s="87"/>
      <c r="B100" s="95" t="s">
        <v>37</v>
      </c>
      <c r="C100" s="96">
        <v>0.05</v>
      </c>
      <c r="D100" s="87"/>
      <c r="E100" s="91"/>
      <c r="F100" s="91">
        <f t="shared" ref="F100:F101" si="30">ROUND(F$98*$C100,0)</f>
        <v>13531449</v>
      </c>
      <c r="G100" s="97">
        <v>0.05</v>
      </c>
      <c r="H100" s="91">
        <f>ROUND(H$98*G100,0)</f>
        <v>13409669</v>
      </c>
      <c r="I100" s="87"/>
      <c r="J100" s="97">
        <v>0.05</v>
      </c>
      <c r="K100" s="91">
        <f>ROUND(K$98*J100,0)</f>
        <v>13287806</v>
      </c>
      <c r="L100" s="87"/>
      <c r="M100" s="97">
        <v>0.05</v>
      </c>
      <c r="N100" s="91">
        <f>ROUND(N$98*M100,0)</f>
        <v>13452447</v>
      </c>
      <c r="O100" s="87"/>
      <c r="P100" s="97">
        <v>0.05</v>
      </c>
      <c r="Q100" s="91">
        <f>ROUND(Q$98*P100,0)</f>
        <v>0</v>
      </c>
      <c r="R100" s="87"/>
      <c r="S100" s="97">
        <v>0.05</v>
      </c>
      <c r="T100" s="91">
        <f>ROUND(T$98*S100,0)</f>
        <v>13434209</v>
      </c>
      <c r="U100" s="87"/>
      <c r="V100" s="7"/>
    </row>
    <row r="101" spans="1:22" x14ac:dyDescent="0.25">
      <c r="A101" s="87"/>
      <c r="B101" s="95" t="s">
        <v>78</v>
      </c>
      <c r="C101" s="96">
        <v>0.03</v>
      </c>
      <c r="D101" s="87"/>
      <c r="E101" s="91"/>
      <c r="F101" s="91">
        <f t="shared" si="30"/>
        <v>8118869</v>
      </c>
      <c r="G101" s="97">
        <v>0.03</v>
      </c>
      <c r="H101" s="91">
        <f>ROUND(H$98*G101,0)</f>
        <v>8045801</v>
      </c>
      <c r="I101" s="87"/>
      <c r="J101" s="97">
        <v>0.03</v>
      </c>
      <c r="K101" s="91">
        <f>ROUND(K$98*J101,0)</f>
        <v>7972684</v>
      </c>
      <c r="L101" s="87"/>
      <c r="M101" s="97">
        <v>0.03</v>
      </c>
      <c r="N101" s="91">
        <f>ROUND(N$98*M101,0)</f>
        <v>8071468</v>
      </c>
      <c r="O101" s="87"/>
      <c r="P101" s="97">
        <v>0.03</v>
      </c>
      <c r="Q101" s="91">
        <f>ROUND(Q$98*P101,0)</f>
        <v>0</v>
      </c>
      <c r="R101" s="87"/>
      <c r="S101" s="97">
        <v>0.02</v>
      </c>
      <c r="T101" s="91">
        <f>ROUND(T$98*S101,0)</f>
        <v>5373684</v>
      </c>
      <c r="U101" s="87"/>
      <c r="V101" s="7"/>
    </row>
    <row r="102" spans="1:22" x14ac:dyDescent="0.25">
      <c r="A102" s="87"/>
      <c r="B102" s="98" t="s">
        <v>38</v>
      </c>
      <c r="C102" s="99">
        <f>SUM(C99:C101)</f>
        <v>0.25</v>
      </c>
      <c r="D102" s="87"/>
      <c r="E102" s="91"/>
      <c r="F102" s="94">
        <f>SUM(F99:F101)</f>
        <v>67657243</v>
      </c>
      <c r="G102" s="97">
        <f>SUM(G99:G101)</f>
        <v>0.25</v>
      </c>
      <c r="H102" s="94">
        <f>SUM(H99:H101)</f>
        <v>67048345</v>
      </c>
      <c r="I102" s="87" t="str">
        <f>+IF(G102&lt;=$C$102,"OK","NO OK")</f>
        <v>OK</v>
      </c>
      <c r="J102" s="97">
        <f>SUM(J99:J101)</f>
        <v>0.25</v>
      </c>
      <c r="K102" s="94">
        <f>SUM(K99:K101)</f>
        <v>66439032</v>
      </c>
      <c r="L102" s="87" t="str">
        <f>+IF(J102&lt;=$C$102,"OK","NO OK")</f>
        <v>OK</v>
      </c>
      <c r="M102" s="97">
        <f>SUM(M99:M101)</f>
        <v>0.25</v>
      </c>
      <c r="N102" s="94">
        <f>SUM(N99:N101)</f>
        <v>67262235</v>
      </c>
      <c r="O102" s="87" t="str">
        <f>+IF(M102&lt;=$C$102,"OK","NO OK")</f>
        <v>OK</v>
      </c>
      <c r="P102" s="97">
        <f>SUM(P99:P101)</f>
        <v>0.25</v>
      </c>
      <c r="Q102" s="94">
        <f>SUM(Q99:Q101)</f>
        <v>0</v>
      </c>
      <c r="R102" s="87" t="str">
        <f>+IF(P102&lt;=$C$102,"OK","NO OK")</f>
        <v>OK</v>
      </c>
      <c r="S102" s="97">
        <f>SUM(S99:S101)</f>
        <v>0.24999999999999997</v>
      </c>
      <c r="T102" s="94">
        <f>SUM(T99:T101)</f>
        <v>67171045</v>
      </c>
      <c r="U102" s="87" t="str">
        <f>+IF(S102&lt;=$C$102,"OK","NO OK")</f>
        <v>OK</v>
      </c>
      <c r="V102" s="7"/>
    </row>
    <row r="103" spans="1:22" x14ac:dyDescent="0.25">
      <c r="A103" s="87"/>
      <c r="B103" s="100" t="s">
        <v>39</v>
      </c>
      <c r="C103" s="101">
        <v>0.19</v>
      </c>
      <c r="D103" s="87"/>
      <c r="E103" s="91"/>
      <c r="F103" s="91">
        <f>ROUND(F100*C103,0)</f>
        <v>2570975</v>
      </c>
      <c r="G103" s="97">
        <v>0.19</v>
      </c>
      <c r="H103" s="91">
        <f>ROUND(H100*G103,0)</f>
        <v>2547837</v>
      </c>
      <c r="I103" s="87"/>
      <c r="J103" s="97">
        <v>0.19</v>
      </c>
      <c r="K103" s="91">
        <f>ROUND(K100*J103,0)</f>
        <v>2524683</v>
      </c>
      <c r="L103" s="87"/>
      <c r="M103" s="97">
        <v>0.19</v>
      </c>
      <c r="N103" s="91">
        <f>ROUND(N100*M103,0)</f>
        <v>2555965</v>
      </c>
      <c r="O103" s="87"/>
      <c r="P103" s="97">
        <v>0.19</v>
      </c>
      <c r="Q103" s="91">
        <f>ROUND(Q100*P103,0)</f>
        <v>0</v>
      </c>
      <c r="R103" s="87"/>
      <c r="S103" s="97">
        <v>0.19</v>
      </c>
      <c r="T103" s="91">
        <f>ROUND(T100*S103,0)</f>
        <v>2552500</v>
      </c>
      <c r="U103" s="87"/>
      <c r="V103" s="7"/>
    </row>
    <row r="104" spans="1:22" x14ac:dyDescent="0.25">
      <c r="A104" s="87"/>
      <c r="B104" s="102" t="s">
        <v>116</v>
      </c>
      <c r="C104" s="87"/>
      <c r="D104" s="39"/>
      <c r="E104" s="91"/>
      <c r="F104" s="94">
        <f>F98+F102+F103</f>
        <v>340857191</v>
      </c>
      <c r="G104" s="103"/>
      <c r="I104" s="87"/>
      <c r="J104" s="103"/>
      <c r="L104" s="87"/>
      <c r="M104" s="103"/>
      <c r="O104" s="87"/>
      <c r="P104" s="103"/>
      <c r="R104" s="87"/>
      <c r="S104" s="103"/>
      <c r="U104" s="87"/>
      <c r="V104" s="7"/>
    </row>
    <row r="105" spans="1:22" x14ac:dyDescent="0.25">
      <c r="A105" s="87"/>
      <c r="B105" s="87"/>
      <c r="C105" s="87"/>
      <c r="D105" s="87"/>
      <c r="E105" s="87"/>
      <c r="F105" s="87"/>
      <c r="G105" s="87"/>
      <c r="H105" s="87"/>
      <c r="I105" s="87"/>
      <c r="J105" s="87"/>
      <c r="K105" s="87"/>
      <c r="L105" s="87"/>
      <c r="M105" s="87"/>
      <c r="N105" s="87"/>
      <c r="O105" s="87"/>
      <c r="P105" s="87"/>
      <c r="Q105" s="87"/>
      <c r="R105" s="87"/>
      <c r="S105" s="87"/>
      <c r="T105" s="87"/>
      <c r="U105" s="87"/>
      <c r="V105" s="7"/>
    </row>
    <row r="106" spans="1:22" ht="15" x14ac:dyDescent="0.25">
      <c r="A106" s="87"/>
      <c r="B106" s="104" t="s">
        <v>117</v>
      </c>
      <c r="C106" s="87"/>
      <c r="D106" s="87"/>
      <c r="E106" s="87"/>
      <c r="F106" s="87"/>
      <c r="G106" s="87"/>
      <c r="H106" s="105">
        <f>H98+H102+H103</f>
        <v>337789563</v>
      </c>
      <c r="I106" s="92" t="str">
        <f>+IF(H106&lt;=$F104,"OK","NO OK")</f>
        <v>OK</v>
      </c>
      <c r="J106" s="106"/>
      <c r="K106" s="105">
        <f>K98+K102+K103</f>
        <v>334719844</v>
      </c>
      <c r="L106" s="92" t="str">
        <f>+IF(K106&lt;=$F104,"OK","NO OK")</f>
        <v>OK</v>
      </c>
      <c r="M106" s="106"/>
      <c r="N106" s="105">
        <f>N98+N102+N103</f>
        <v>338867144</v>
      </c>
      <c r="O106" s="92" t="str">
        <f>+IF(N106&lt;=$F104,"OK","NO OK")</f>
        <v>OK</v>
      </c>
      <c r="P106" s="106"/>
      <c r="Q106" s="105">
        <f>Q98+Q102+Q103</f>
        <v>0</v>
      </c>
      <c r="R106" s="92" t="str">
        <f>+IF(Q106&lt;=$F104,"OK","NO OK")</f>
        <v>OK</v>
      </c>
      <c r="S106" s="106"/>
      <c r="T106" s="105">
        <f>T98+T102+T103</f>
        <v>338407720</v>
      </c>
      <c r="U106" s="92" t="str">
        <f>+IF(T106&lt;=$F104,"OK","NO OK")</f>
        <v>OK</v>
      </c>
      <c r="V106" s="7"/>
    </row>
    <row r="107" spans="1:22" ht="15" x14ac:dyDescent="0.25">
      <c r="A107" s="106"/>
      <c r="B107" s="107" t="s">
        <v>118</v>
      </c>
      <c r="C107" s="106"/>
      <c r="D107" s="106"/>
      <c r="E107" s="106"/>
      <c r="F107" s="106"/>
      <c r="G107" s="106"/>
      <c r="H107" s="108">
        <f>+ROUND(H106/$F104,4)</f>
        <v>0.99099999999999999</v>
      </c>
      <c r="I107" s="92" t="str">
        <f>+IF(H107&gt;=95%,"OK","NO OK")</f>
        <v>OK</v>
      </c>
      <c r="J107" s="106"/>
      <c r="K107" s="108">
        <f>+ROUND(K106/$F104,4)</f>
        <v>0.98199999999999998</v>
      </c>
      <c r="L107" s="92" t="str">
        <f>+IF(K107&gt;=95%,"OK","NO OK")</f>
        <v>OK</v>
      </c>
      <c r="M107" s="106"/>
      <c r="N107" s="108">
        <f>+ROUND(N106/$F104,4)</f>
        <v>0.99419999999999997</v>
      </c>
      <c r="O107" s="92" t="str">
        <f>+IF(N107&gt;=95%,"OK","NO OK")</f>
        <v>OK</v>
      </c>
      <c r="P107" s="106"/>
      <c r="Q107" s="108">
        <f>+ROUND(Q106/$F104,4)</f>
        <v>0</v>
      </c>
      <c r="R107" s="92" t="str">
        <f>+IF(Q107&gt;=95%,"OK","NO OK")</f>
        <v>NO OK</v>
      </c>
      <c r="S107" s="106"/>
      <c r="T107" s="108">
        <f>+ROUND(T106/$F104,4)</f>
        <v>0.99280000000000002</v>
      </c>
      <c r="U107" s="92" t="str">
        <f>+IF(T107&gt;=95%,"OK","NO OK")</f>
        <v>OK</v>
      </c>
      <c r="V107" s="7"/>
    </row>
    <row r="108" spans="1:22" x14ac:dyDescent="0.25">
      <c r="A108" s="106"/>
      <c r="B108" s="107" t="s">
        <v>119</v>
      </c>
      <c r="C108" s="106"/>
      <c r="D108" s="106"/>
      <c r="E108" s="106"/>
      <c r="F108" s="106"/>
      <c r="G108" s="106"/>
      <c r="H108" s="109">
        <v>337789563</v>
      </c>
      <c r="I108" s="106"/>
      <c r="J108" s="106"/>
      <c r="K108" s="109">
        <v>334719844</v>
      </c>
      <c r="L108" s="106"/>
      <c r="M108" s="106"/>
      <c r="N108" s="109">
        <v>338867145</v>
      </c>
      <c r="O108" s="106"/>
      <c r="P108" s="106"/>
      <c r="Q108" s="109">
        <v>0</v>
      </c>
      <c r="R108" s="106"/>
      <c r="S108" s="106"/>
      <c r="T108" s="109">
        <v>338407720</v>
      </c>
      <c r="U108" s="106"/>
      <c r="V108" s="7"/>
    </row>
    <row r="109" spans="1:22" x14ac:dyDescent="0.25">
      <c r="A109" s="106"/>
      <c r="B109" s="107" t="s">
        <v>120</v>
      </c>
      <c r="C109" s="106"/>
      <c r="D109" s="106"/>
      <c r="E109" s="106"/>
      <c r="F109" s="106"/>
      <c r="G109" s="106"/>
      <c r="H109" s="109">
        <f>+ABS(H106-H108)</f>
        <v>0</v>
      </c>
      <c r="I109" s="106"/>
      <c r="J109" s="106"/>
      <c r="K109" s="109">
        <f>+ABS(K106-K108)</f>
        <v>0</v>
      </c>
      <c r="L109" s="106"/>
      <c r="M109" s="106"/>
      <c r="N109" s="109">
        <f>+ABS(N106-N108)</f>
        <v>1</v>
      </c>
      <c r="O109" s="106"/>
      <c r="P109" s="106"/>
      <c r="Q109" s="109">
        <f>+ABS(Q106-Q108)</f>
        <v>0</v>
      </c>
      <c r="R109" s="106"/>
      <c r="S109" s="106"/>
      <c r="T109" s="109">
        <f>+ABS(T106-T108)</f>
        <v>0</v>
      </c>
      <c r="U109" s="106"/>
      <c r="V109" s="7"/>
    </row>
    <row r="110" spans="1:22" ht="15" x14ac:dyDescent="0.25">
      <c r="A110" s="106"/>
      <c r="B110" s="107" t="s">
        <v>121</v>
      </c>
      <c r="C110" s="106"/>
      <c r="D110" s="106"/>
      <c r="E110" s="106"/>
      <c r="F110" s="106"/>
      <c r="G110" s="106"/>
      <c r="H110" s="110">
        <f>+H109/H108</f>
        <v>0</v>
      </c>
      <c r="I110" s="111" t="str">
        <f>+IF(H110&gt;0.1%,"NO OK","OK")</f>
        <v>OK</v>
      </c>
      <c r="J110" s="106"/>
      <c r="K110" s="110">
        <f>+K109/K108</f>
        <v>0</v>
      </c>
      <c r="L110" s="111" t="str">
        <f>+IF(K110&gt;0.1%,"NO OK","OK")</f>
        <v>OK</v>
      </c>
      <c r="M110" s="106"/>
      <c r="N110" s="110">
        <f>+N109/N108</f>
        <v>2.9510090156423988E-9</v>
      </c>
      <c r="O110" s="111" t="str">
        <f>+IF(N110&gt;0.1%,"NO OK","OK")</f>
        <v>OK</v>
      </c>
      <c r="P110" s="106"/>
      <c r="Q110" s="110" t="e">
        <f>+Q109/Q108</f>
        <v>#DIV/0!</v>
      </c>
      <c r="R110" s="111" t="e">
        <f>+IF(Q110&gt;0.1%,"NO OK","OK")</f>
        <v>#DIV/0!</v>
      </c>
      <c r="S110" s="106"/>
      <c r="T110" s="110">
        <f>+T109/T108</f>
        <v>0</v>
      </c>
      <c r="U110" s="111" t="str">
        <f>+IF(T110&gt;0.1%,"NO OK","OK")</f>
        <v>OK</v>
      </c>
      <c r="V110" s="7"/>
    </row>
    <row r="111" spans="1:22" ht="15" x14ac:dyDescent="0.25">
      <c r="A111" s="106"/>
      <c r="B111" s="107" t="s">
        <v>122</v>
      </c>
      <c r="C111" s="106"/>
      <c r="D111" s="106"/>
      <c r="E111" s="106"/>
      <c r="F111" s="106"/>
      <c r="G111" s="106"/>
      <c r="H111" s="106"/>
      <c r="I111" s="111" t="s">
        <v>89</v>
      </c>
      <c r="J111" s="106"/>
      <c r="K111" s="106"/>
      <c r="L111" s="111" t="s">
        <v>89</v>
      </c>
      <c r="M111" s="106"/>
      <c r="N111" s="106"/>
      <c r="O111" s="111" t="s">
        <v>89</v>
      </c>
      <c r="P111" s="106"/>
      <c r="Q111" s="106"/>
      <c r="R111" s="111" t="s">
        <v>89</v>
      </c>
      <c r="S111" s="106"/>
      <c r="T111" s="106"/>
      <c r="U111" s="111" t="s">
        <v>89</v>
      </c>
      <c r="V111" s="7"/>
    </row>
    <row r="112" spans="1:22" ht="15" x14ac:dyDescent="0.25">
      <c r="A112" s="106"/>
      <c r="B112" s="107" t="s">
        <v>123</v>
      </c>
      <c r="C112" s="106"/>
      <c r="D112" s="106"/>
      <c r="E112" s="106"/>
      <c r="F112" s="106"/>
      <c r="G112" s="140" t="str">
        <f>+IF(I106="OK",IF(I107="OK",IF(I110="OK",IF(I111="OK",IF(I102="OK","SI","NO"),"NO"),"NO"),"NO"),"NO")</f>
        <v>SI</v>
      </c>
      <c r="H112" s="141"/>
      <c r="I112" s="142"/>
      <c r="J112" s="140" t="str">
        <f>+IF(L106="OK",IF(L107="OK",IF(L110="OK",IF(L111="OK",IF(L102="OK","SI","NO"),"NO"),"NO"),"NO"),"NO")</f>
        <v>SI</v>
      </c>
      <c r="K112" s="141"/>
      <c r="L112" s="142"/>
      <c r="M112" s="140" t="str">
        <f>+IF(O106="OK",IF(O107="OK",IF(O110="OK",IF(O111="OK",IF(O102="OK","SI","NO"),"NO"),"NO"),"NO"),"NO")</f>
        <v>SI</v>
      </c>
      <c r="N112" s="141"/>
      <c r="O112" s="142"/>
      <c r="P112" s="140" t="str">
        <f>+IF(R106="OK",IF(R107="OK",IF(R110="OK",IF(R111="OK",IF(R102="OK","SI","NO"),"NO"),"NO"),"NO"),"NO")</f>
        <v>NO</v>
      </c>
      <c r="Q112" s="141"/>
      <c r="R112" s="142"/>
      <c r="S112" s="140" t="str">
        <f>+IF(U106="OK",IF(U107="OK",IF(U110="OK",IF(U111="OK",IF(U102="OK","SI","NO"),"NO"),"NO"),"NO"),"NO")</f>
        <v>SI</v>
      </c>
      <c r="T112" s="141"/>
      <c r="U112" s="142"/>
      <c r="V112" s="7"/>
    </row>
    <row r="113" spans="2:22" x14ac:dyDescent="0.25">
      <c r="V113" s="7"/>
    </row>
    <row r="114" spans="2:22" ht="15.75" x14ac:dyDescent="0.25">
      <c r="B114" s="51" t="s">
        <v>95</v>
      </c>
      <c r="G114" s="51"/>
      <c r="H114" s="56"/>
      <c r="I114" s="56"/>
      <c r="J114" s="51"/>
      <c r="K114" s="56"/>
      <c r="L114" s="56"/>
      <c r="M114" s="51"/>
      <c r="N114" s="56"/>
      <c r="O114" s="56"/>
      <c r="P114" s="51"/>
      <c r="Q114" s="56"/>
      <c r="R114" s="56"/>
      <c r="S114" s="51"/>
      <c r="T114" s="56"/>
      <c r="U114" s="56"/>
      <c r="V114" s="7"/>
    </row>
    <row r="115" spans="2:22" x14ac:dyDescent="0.25">
      <c r="G115" s="55"/>
      <c r="H115" s="56"/>
      <c r="I115" s="56"/>
      <c r="J115" s="55"/>
      <c r="K115" s="56"/>
      <c r="L115" s="56"/>
      <c r="M115" s="55"/>
      <c r="N115" s="56"/>
      <c r="O115" s="56"/>
      <c r="P115" s="55"/>
      <c r="Q115" s="56"/>
      <c r="R115" s="56"/>
      <c r="S115" s="55"/>
      <c r="T115" s="56"/>
      <c r="U115" s="56"/>
    </row>
    <row r="116" spans="2:22" x14ac:dyDescent="0.25">
      <c r="G116" s="55"/>
      <c r="H116" s="56"/>
      <c r="I116" s="56"/>
      <c r="J116" s="55"/>
      <c r="K116" s="56"/>
      <c r="L116" s="56"/>
      <c r="M116" s="55"/>
      <c r="N116" s="56"/>
      <c r="O116" s="56"/>
      <c r="P116" s="55"/>
      <c r="Q116" s="56"/>
      <c r="R116" s="56"/>
      <c r="S116" s="55"/>
      <c r="T116" s="56"/>
      <c r="U116" s="56"/>
    </row>
    <row r="117" spans="2:22" x14ac:dyDescent="0.25">
      <c r="G117" s="55"/>
      <c r="H117" s="56"/>
      <c r="I117" s="56"/>
      <c r="J117" s="55"/>
      <c r="K117" s="56"/>
      <c r="L117" s="56"/>
      <c r="M117" s="55"/>
      <c r="N117" s="56"/>
      <c r="O117" s="56"/>
      <c r="P117" s="55"/>
      <c r="Q117" s="56"/>
      <c r="R117" s="56"/>
      <c r="S117" s="55"/>
      <c r="T117" s="56"/>
      <c r="U117" s="56"/>
    </row>
    <row r="118" spans="2:22" x14ac:dyDescent="0.25">
      <c r="G118" s="55"/>
      <c r="H118" s="56"/>
      <c r="I118" s="56"/>
      <c r="J118" s="55"/>
      <c r="K118" s="56"/>
      <c r="L118" s="56"/>
      <c r="M118" s="55"/>
      <c r="N118" s="56"/>
      <c r="O118" s="56"/>
      <c r="P118" s="55"/>
      <c r="Q118" s="56"/>
      <c r="R118" s="56"/>
      <c r="S118" s="55"/>
      <c r="T118" s="56"/>
      <c r="U118" s="56"/>
    </row>
    <row r="119" spans="2:22" ht="15.75" x14ac:dyDescent="0.25">
      <c r="B119" s="58" t="s">
        <v>110</v>
      </c>
      <c r="C119" s="58" t="s">
        <v>96</v>
      </c>
      <c r="G119" s="58"/>
      <c r="H119" s="56"/>
      <c r="I119" s="58"/>
      <c r="J119" s="58"/>
      <c r="K119" s="56"/>
      <c r="L119" s="58"/>
      <c r="M119" s="58"/>
      <c r="N119" s="56"/>
      <c r="O119" s="58"/>
      <c r="P119" s="58"/>
      <c r="Q119" s="56"/>
      <c r="R119" s="58"/>
      <c r="S119" s="58"/>
      <c r="T119" s="56"/>
      <c r="U119" s="58"/>
    </row>
    <row r="120" spans="2:22" ht="15.75" x14ac:dyDescent="0.25">
      <c r="B120" s="59" t="s">
        <v>97</v>
      </c>
      <c r="C120" s="59" t="s">
        <v>101</v>
      </c>
      <c r="G120" s="59"/>
      <c r="H120" s="56"/>
      <c r="I120" s="59"/>
      <c r="J120" s="59"/>
      <c r="K120" s="56"/>
      <c r="L120" s="59"/>
      <c r="M120" s="59"/>
      <c r="N120" s="56"/>
      <c r="O120" s="59"/>
      <c r="P120" s="59"/>
      <c r="Q120" s="56"/>
      <c r="R120" s="59"/>
      <c r="S120" s="59"/>
      <c r="T120" s="56"/>
      <c r="U120" s="59"/>
    </row>
    <row r="121" spans="2:22" ht="15.75" x14ac:dyDescent="0.25">
      <c r="B121" s="59"/>
      <c r="G121" s="59"/>
      <c r="H121" s="56"/>
      <c r="I121" s="56"/>
      <c r="J121" s="59"/>
      <c r="K121" s="56"/>
      <c r="L121" s="56"/>
      <c r="M121" s="59"/>
      <c r="N121" s="56"/>
      <c r="O121" s="56"/>
      <c r="P121" s="59"/>
      <c r="Q121" s="56"/>
      <c r="R121" s="56"/>
      <c r="S121" s="59"/>
      <c r="T121" s="56"/>
      <c r="U121" s="56"/>
    </row>
    <row r="122" spans="2:22" ht="15.75" x14ac:dyDescent="0.25">
      <c r="B122" s="59"/>
      <c r="G122" s="59"/>
      <c r="H122" s="60"/>
      <c r="I122" s="60"/>
      <c r="J122" s="59"/>
      <c r="K122" s="60"/>
      <c r="L122" s="60"/>
      <c r="M122" s="59"/>
      <c r="N122" s="60"/>
      <c r="O122" s="60"/>
      <c r="P122" s="59"/>
      <c r="Q122" s="60"/>
      <c r="R122" s="60"/>
      <c r="S122" s="59"/>
      <c r="T122" s="60"/>
      <c r="U122" s="60"/>
    </row>
    <row r="123" spans="2:22" ht="15.75" x14ac:dyDescent="0.25">
      <c r="B123" s="59"/>
      <c r="G123" s="59"/>
      <c r="H123" s="60"/>
      <c r="I123" s="60"/>
      <c r="J123" s="59"/>
      <c r="K123" s="60"/>
      <c r="L123" s="60"/>
      <c r="M123" s="59"/>
      <c r="N123" s="60"/>
      <c r="O123" s="60"/>
      <c r="P123" s="59"/>
      <c r="Q123" s="60"/>
      <c r="R123" s="60"/>
      <c r="S123" s="59"/>
      <c r="T123" s="60"/>
      <c r="U123" s="60"/>
    </row>
    <row r="124" spans="2:22" ht="15.75" x14ac:dyDescent="0.25">
      <c r="B124" s="59"/>
      <c r="G124" s="59"/>
      <c r="H124" s="60"/>
      <c r="I124" s="60"/>
      <c r="J124" s="59"/>
      <c r="K124" s="60"/>
      <c r="L124" s="60"/>
      <c r="M124" s="59"/>
      <c r="N124" s="60"/>
      <c r="O124" s="60"/>
      <c r="P124" s="59"/>
      <c r="Q124" s="60"/>
      <c r="R124" s="60"/>
      <c r="S124" s="59"/>
      <c r="T124" s="60"/>
      <c r="U124" s="60"/>
    </row>
    <row r="125" spans="2:22" ht="15.75" x14ac:dyDescent="0.25">
      <c r="B125" s="58" t="s">
        <v>98</v>
      </c>
      <c r="C125" s="58"/>
      <c r="G125" s="58"/>
      <c r="H125" s="58"/>
      <c r="I125" s="58"/>
      <c r="J125" s="58"/>
      <c r="K125" s="58"/>
      <c r="L125" s="58"/>
      <c r="M125" s="58"/>
      <c r="N125" s="58"/>
      <c r="O125" s="58"/>
      <c r="P125" s="58"/>
      <c r="Q125" s="58"/>
      <c r="R125" s="58"/>
      <c r="S125" s="58"/>
      <c r="T125" s="58"/>
      <c r="U125" s="58"/>
    </row>
    <row r="126" spans="2:22" ht="15.75" x14ac:dyDescent="0.25">
      <c r="B126" s="59" t="s">
        <v>99</v>
      </c>
      <c r="C126" s="59"/>
      <c r="G126" s="59"/>
      <c r="H126" s="60"/>
      <c r="I126" s="60"/>
      <c r="J126" s="59"/>
      <c r="K126" s="60"/>
      <c r="L126" s="60"/>
      <c r="M126" s="59"/>
      <c r="N126" s="60"/>
      <c r="O126" s="60"/>
      <c r="P126" s="59"/>
      <c r="Q126" s="60"/>
      <c r="R126" s="60"/>
      <c r="S126" s="59"/>
      <c r="T126" s="60"/>
      <c r="U126" s="60"/>
    </row>
    <row r="127" spans="2:22" ht="15.75" x14ac:dyDescent="0.25">
      <c r="B127" s="59" t="s">
        <v>100</v>
      </c>
      <c r="G127" s="59"/>
      <c r="H127" s="60"/>
      <c r="I127" s="60"/>
      <c r="J127" s="59"/>
      <c r="K127" s="60"/>
      <c r="L127" s="60"/>
      <c r="M127" s="59"/>
      <c r="N127" s="60"/>
      <c r="O127" s="60"/>
      <c r="P127" s="59"/>
      <c r="Q127" s="60"/>
      <c r="R127" s="60"/>
      <c r="S127" s="59"/>
      <c r="T127" s="60"/>
      <c r="U127" s="60"/>
    </row>
  </sheetData>
  <mergeCells count="30">
    <mergeCell ref="J5:L5"/>
    <mergeCell ref="M5:O5"/>
    <mergeCell ref="P5:R5"/>
    <mergeCell ref="M3:O4"/>
    <mergeCell ref="A1:F1"/>
    <mergeCell ref="A2:F2"/>
    <mergeCell ref="A3:F4"/>
    <mergeCell ref="G3:I4"/>
    <mergeCell ref="J3:L4"/>
    <mergeCell ref="S5:U5"/>
    <mergeCell ref="P3:R4"/>
    <mergeCell ref="S3:U4"/>
    <mergeCell ref="A6:F6"/>
    <mergeCell ref="G6:G7"/>
    <mergeCell ref="H6:H7"/>
    <mergeCell ref="J6:J7"/>
    <mergeCell ref="K6:K7"/>
    <mergeCell ref="M6:M7"/>
    <mergeCell ref="N6:N7"/>
    <mergeCell ref="P6:P7"/>
    <mergeCell ref="Q6:Q7"/>
    <mergeCell ref="S6:S7"/>
    <mergeCell ref="T6:T7"/>
    <mergeCell ref="A5:F5"/>
    <mergeCell ref="G5:I5"/>
    <mergeCell ref="G112:I112"/>
    <mergeCell ref="J112:L112"/>
    <mergeCell ref="M112:O112"/>
    <mergeCell ref="P112:R112"/>
    <mergeCell ref="S112:U112"/>
  </mergeCells>
  <conditionalFormatting sqref="I9:I97">
    <cfRule type="containsText" dxfId="29" priority="60" operator="containsText" text="NO OK">
      <formula>NOT(ISERROR(SEARCH("NO OK",I9)))</formula>
    </cfRule>
  </conditionalFormatting>
  <conditionalFormatting sqref="M112">
    <cfRule type="containsText" dxfId="28" priority="5" operator="containsText" text="NO">
      <formula>NOT(ISERROR(SEARCH("NO",M112)))</formula>
    </cfRule>
  </conditionalFormatting>
  <conditionalFormatting sqref="O110">
    <cfRule type="containsText" dxfId="27" priority="51" operator="containsText" text="NO OK">
      <formula>NOT(ISERROR(SEARCH("NO OK",O110)))</formula>
    </cfRule>
  </conditionalFormatting>
  <conditionalFormatting sqref="I110">
    <cfRule type="containsText" dxfId="26" priority="59" operator="containsText" text="NO OK">
      <formula>NOT(ISERROR(SEARCH("NO OK",I110)))</formula>
    </cfRule>
  </conditionalFormatting>
  <conditionalFormatting sqref="I106:I107">
    <cfRule type="containsText" dxfId="25" priority="58" operator="containsText" text="NO OK">
      <formula>NOT(ISERROR(SEARCH("NO OK",I106)))</formula>
    </cfRule>
  </conditionalFormatting>
  <conditionalFormatting sqref="I111">
    <cfRule type="containsText" dxfId="24" priority="57" operator="containsText" text="NO OK">
      <formula>NOT(ISERROR(SEARCH("NO OK",I111)))</formula>
    </cfRule>
  </conditionalFormatting>
  <conditionalFormatting sqref="L111">
    <cfRule type="containsText" dxfId="23" priority="53" operator="containsText" text="NO OK">
      <formula>NOT(ISERROR(SEARCH("NO OK",L111)))</formula>
    </cfRule>
  </conditionalFormatting>
  <conditionalFormatting sqref="O111">
    <cfRule type="containsText" dxfId="22" priority="49" operator="containsText" text="NO OK">
      <formula>NOT(ISERROR(SEARCH("NO OK",O111)))</formula>
    </cfRule>
  </conditionalFormatting>
  <conditionalFormatting sqref="L9:L97">
    <cfRule type="containsText" dxfId="21" priority="56" operator="containsText" text="NO OK">
      <formula>NOT(ISERROR(SEARCH("NO OK",L9)))</formula>
    </cfRule>
  </conditionalFormatting>
  <conditionalFormatting sqref="O9:O97">
    <cfRule type="containsText" dxfId="20" priority="52" operator="containsText" text="NO OK">
      <formula>NOT(ISERROR(SEARCH("NO OK",O9)))</formula>
    </cfRule>
  </conditionalFormatting>
  <conditionalFormatting sqref="L110">
    <cfRule type="containsText" dxfId="19" priority="55" operator="containsText" text="NO OK">
      <formula>NOT(ISERROR(SEARCH("NO OK",L110)))</formula>
    </cfRule>
  </conditionalFormatting>
  <conditionalFormatting sqref="L106:L107">
    <cfRule type="containsText" dxfId="18" priority="54" operator="containsText" text="NO OK">
      <formula>NOT(ISERROR(SEARCH("NO OK",L106)))</formula>
    </cfRule>
  </conditionalFormatting>
  <conditionalFormatting sqref="R111">
    <cfRule type="containsText" dxfId="17" priority="45" operator="containsText" text="NO OK">
      <formula>NOT(ISERROR(SEARCH("NO OK",R111)))</formula>
    </cfRule>
  </conditionalFormatting>
  <conditionalFormatting sqref="R9:R97">
    <cfRule type="containsText" dxfId="16" priority="48" operator="containsText" text="NO OK">
      <formula>NOT(ISERROR(SEARCH("NO OK",R9)))</formula>
    </cfRule>
  </conditionalFormatting>
  <conditionalFormatting sqref="O106:O107">
    <cfRule type="containsText" dxfId="15" priority="50" operator="containsText" text="NO OK">
      <formula>NOT(ISERROR(SEARCH("NO OK",O106)))</formula>
    </cfRule>
  </conditionalFormatting>
  <conditionalFormatting sqref="U111">
    <cfRule type="containsText" dxfId="14" priority="41" operator="containsText" text="NO OK">
      <formula>NOT(ISERROR(SEARCH("NO OK",U111)))</formula>
    </cfRule>
  </conditionalFormatting>
  <conditionalFormatting sqref="U9:U97">
    <cfRule type="containsText" dxfId="13" priority="44" operator="containsText" text="NO OK">
      <formula>NOT(ISERROR(SEARCH("NO OK",U9)))</formula>
    </cfRule>
  </conditionalFormatting>
  <conditionalFormatting sqref="R110">
    <cfRule type="containsText" dxfId="12" priority="47" operator="containsText" text="NO OK">
      <formula>NOT(ISERROR(SEARCH("NO OK",R110)))</formula>
    </cfRule>
  </conditionalFormatting>
  <conditionalFormatting sqref="R106:R107">
    <cfRule type="containsText" dxfId="11" priority="46" operator="containsText" text="NO OK">
      <formula>NOT(ISERROR(SEARCH("NO OK",R106)))</formula>
    </cfRule>
  </conditionalFormatting>
  <conditionalFormatting sqref="U110">
    <cfRule type="containsText" dxfId="10" priority="43" operator="containsText" text="NO OK">
      <formula>NOT(ISERROR(SEARCH("NO OK",U110)))</formula>
    </cfRule>
  </conditionalFormatting>
  <conditionalFormatting sqref="U106:U107">
    <cfRule type="containsText" dxfId="9" priority="42" operator="containsText" text="NO OK">
      <formula>NOT(ISERROR(SEARCH("NO OK",U106)))</formula>
    </cfRule>
  </conditionalFormatting>
  <conditionalFormatting sqref="U102">
    <cfRule type="cellIs" dxfId="8" priority="16" operator="equal">
      <formula>"NO OK"</formula>
    </cfRule>
  </conditionalFormatting>
  <conditionalFormatting sqref="R102">
    <cfRule type="cellIs" dxfId="7" priority="15" operator="equal">
      <formula>"NO OK"</formula>
    </cfRule>
  </conditionalFormatting>
  <conditionalFormatting sqref="O102">
    <cfRule type="cellIs" dxfId="6" priority="14" operator="equal">
      <formula>"NO OK"</formula>
    </cfRule>
  </conditionalFormatting>
  <conditionalFormatting sqref="I102">
    <cfRule type="cellIs" dxfId="5" priority="13" operator="equal">
      <formula>"NO OK"</formula>
    </cfRule>
  </conditionalFormatting>
  <conditionalFormatting sqref="S112">
    <cfRule type="containsText" dxfId="4" priority="7" operator="containsText" text="NO">
      <formula>NOT(ISERROR(SEARCH("NO",S112)))</formula>
    </cfRule>
  </conditionalFormatting>
  <conditionalFormatting sqref="P112">
    <cfRule type="containsText" dxfId="3" priority="6" operator="containsText" text="NO">
      <formula>NOT(ISERROR(SEARCH("NO",P112)))</formula>
    </cfRule>
  </conditionalFormatting>
  <conditionalFormatting sqref="J112">
    <cfRule type="containsText" dxfId="2" priority="4" operator="containsText" text="NO">
      <formula>NOT(ISERROR(SEARCH("NO",J112)))</formula>
    </cfRule>
  </conditionalFormatting>
  <conditionalFormatting sqref="G112">
    <cfRule type="containsText" dxfId="1" priority="3" operator="containsText" text="NO">
      <formula>NOT(ISERROR(SEARCH("NO",G112)))</formula>
    </cfRule>
  </conditionalFormatting>
  <conditionalFormatting sqref="L102">
    <cfRule type="cellIs" dxfId="0" priority="2" operator="equal">
      <formula>"NO OK"</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154" t="s">
        <v>85</v>
      </c>
      <c r="B1" s="154"/>
      <c r="C1" s="154"/>
      <c r="D1" s="154"/>
      <c r="E1" s="154"/>
      <c r="F1" s="154"/>
    </row>
    <row r="2" spans="1:6" x14ac:dyDescent="0.25">
      <c r="A2" s="154"/>
      <c r="B2" s="154"/>
      <c r="C2" s="154"/>
      <c r="D2" s="154"/>
      <c r="E2" s="154"/>
      <c r="F2" s="154"/>
    </row>
    <row r="3" spans="1:6" ht="18" customHeight="1" x14ac:dyDescent="0.25">
      <c r="A3" s="155" t="s">
        <v>63</v>
      </c>
      <c r="B3" s="155"/>
      <c r="C3" s="155"/>
      <c r="D3" s="155"/>
      <c r="E3" s="155"/>
      <c r="F3" s="155"/>
    </row>
    <row r="4" spans="1:6" ht="59.25" customHeight="1" x14ac:dyDescent="0.25">
      <c r="A4" s="155"/>
      <c r="B4" s="155"/>
      <c r="C4" s="155"/>
      <c r="D4" s="155"/>
      <c r="E4" s="155"/>
      <c r="F4" s="155"/>
    </row>
    <row r="5" spans="1:6" x14ac:dyDescent="0.25">
      <c r="A5" s="155"/>
      <c r="B5" s="155"/>
      <c r="C5" s="155"/>
      <c r="D5" s="155"/>
      <c r="E5" s="155"/>
      <c r="F5" s="155"/>
    </row>
    <row r="6" spans="1:6" ht="15" customHeight="1" x14ac:dyDescent="0.25">
      <c r="A6" s="156" t="s">
        <v>88</v>
      </c>
      <c r="B6" s="156"/>
      <c r="C6" s="156"/>
      <c r="D6" s="156"/>
      <c r="E6" s="156"/>
      <c r="F6" s="156"/>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VERIFICACION FINANCIERA</vt:lpstr>
      <vt:lpstr>CORREC. ARITM.</vt:lpstr>
      <vt:lpstr>PROPUESTA ECONOMICA</vt:lpstr>
      <vt:lpstr>'VERIFICACION FINANCIERA'!Títulos_a_imprimir</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Cristina</cp:lastModifiedBy>
  <cp:lastPrinted>2018-03-13T00:16:03Z</cp:lastPrinted>
  <dcterms:created xsi:type="dcterms:W3CDTF">2009-02-06T14:59:26Z</dcterms:created>
  <dcterms:modified xsi:type="dcterms:W3CDTF">2018-03-13T02:58:30Z</dcterms:modified>
</cp:coreProperties>
</file>